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ENELITIAN\2023\Instrumen Penelitian\"/>
    </mc:Choice>
  </mc:AlternateContent>
  <bookViews>
    <workbookView xWindow="0" yWindow="0" windowWidth="20430" windowHeight="6960"/>
  </bookViews>
  <sheets>
    <sheet name="Validasi Ahli" sheetId="2" r:id="rId1"/>
    <sheet name="Hasil Uji Kepraktisan" sheetId="5" r:id="rId2"/>
    <sheet name="Sheet6" sheetId="6" r:id="rId3"/>
    <sheet name="Sheet9" sheetId="9" r:id="rId4"/>
    <sheet name="Tabulasi Nilai Ui Coba" sheetId="7" r:id="rId5"/>
    <sheet name="Sheet8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N11" i="2"/>
  <c r="N10" i="2"/>
  <c r="M12" i="2"/>
  <c r="M11" i="2"/>
  <c r="M10" i="2"/>
  <c r="L12" i="2"/>
  <c r="L11" i="2"/>
  <c r="L10" i="2"/>
  <c r="G60" i="2"/>
  <c r="F60" i="2"/>
  <c r="E60" i="2"/>
  <c r="D60" i="2"/>
  <c r="G45" i="2"/>
  <c r="F45" i="2"/>
  <c r="E45" i="2"/>
  <c r="D45" i="2"/>
  <c r="F28" i="2"/>
  <c r="E28" i="2"/>
  <c r="D28" i="2"/>
  <c r="J59" i="2"/>
  <c r="J44" i="2"/>
  <c r="J27" i="2"/>
  <c r="M35" i="7" l="1"/>
  <c r="O35" i="7" s="1"/>
  <c r="M36" i="7"/>
  <c r="O36" i="7" s="1"/>
  <c r="M37" i="7"/>
  <c r="O37" i="7" s="1"/>
  <c r="M38" i="7"/>
  <c r="O38" i="7" s="1"/>
  <c r="M39" i="7"/>
  <c r="O39" i="7" s="1"/>
  <c r="M40" i="7"/>
  <c r="O40" i="7" s="1"/>
  <c r="M41" i="7"/>
  <c r="O41" i="7" s="1"/>
  <c r="L35" i="7"/>
  <c r="N35" i="7" s="1"/>
  <c r="L36" i="7"/>
  <c r="N36" i="7" s="1"/>
  <c r="L37" i="7"/>
  <c r="N37" i="7" s="1"/>
  <c r="L38" i="7"/>
  <c r="N38" i="7" s="1"/>
  <c r="L39" i="7"/>
  <c r="N39" i="7" s="1"/>
  <c r="L40" i="7"/>
  <c r="N40" i="7" s="1"/>
  <c r="L41" i="7"/>
  <c r="N41" i="7" s="1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6" i="5"/>
  <c r="R12" i="2"/>
  <c r="O12" i="2" s="1"/>
  <c r="F61" i="2"/>
  <c r="H61" i="2"/>
  <c r="H59" i="2"/>
  <c r="H44" i="2"/>
  <c r="H27" i="2"/>
  <c r="E59" i="2"/>
  <c r="F59" i="2"/>
  <c r="D59" i="2"/>
  <c r="E44" i="2"/>
  <c r="F44" i="2"/>
  <c r="D44" i="2"/>
  <c r="E27" i="2"/>
  <c r="F27" i="2"/>
  <c r="D27" i="2"/>
  <c r="E61" i="2" l="1"/>
  <c r="R11" i="2"/>
  <c r="O11" i="2" s="1"/>
  <c r="D61" i="2"/>
  <c r="R10" i="2"/>
  <c r="O10" i="2" s="1"/>
  <c r="M10" i="7"/>
  <c r="O10" i="7" s="1"/>
  <c r="M11" i="7"/>
  <c r="O11" i="7" s="1"/>
  <c r="M12" i="7"/>
  <c r="O12" i="7" s="1"/>
  <c r="M13" i="7"/>
  <c r="O13" i="7" s="1"/>
  <c r="M14" i="7"/>
  <c r="O14" i="7" s="1"/>
  <c r="M15" i="7"/>
  <c r="O15" i="7" s="1"/>
  <c r="M16" i="7"/>
  <c r="O16" i="7" s="1"/>
  <c r="M17" i="7"/>
  <c r="O17" i="7" s="1"/>
  <c r="M18" i="7"/>
  <c r="O18" i="7" s="1"/>
  <c r="M19" i="7"/>
  <c r="O19" i="7" s="1"/>
  <c r="M20" i="7"/>
  <c r="O20" i="7" s="1"/>
  <c r="M21" i="7"/>
  <c r="O21" i="7" s="1"/>
  <c r="M22" i="7"/>
  <c r="O22" i="7" s="1"/>
  <c r="M23" i="7"/>
  <c r="O23" i="7" s="1"/>
  <c r="M24" i="7"/>
  <c r="O24" i="7" s="1"/>
  <c r="M25" i="7"/>
  <c r="O25" i="7" s="1"/>
  <c r="M26" i="7"/>
  <c r="O26" i="7" s="1"/>
  <c r="M27" i="7"/>
  <c r="O27" i="7" s="1"/>
  <c r="M28" i="7"/>
  <c r="O28" i="7" s="1"/>
  <c r="M29" i="7"/>
  <c r="O29" i="7" s="1"/>
  <c r="M30" i="7"/>
  <c r="O30" i="7" s="1"/>
  <c r="M31" i="7"/>
  <c r="O31" i="7" s="1"/>
  <c r="M32" i="7"/>
  <c r="O32" i="7" s="1"/>
  <c r="M33" i="7"/>
  <c r="O33" i="7" s="1"/>
  <c r="M34" i="7"/>
  <c r="O34" i="7" s="1"/>
  <c r="M9" i="7"/>
  <c r="O9" i="7" s="1"/>
  <c r="L19" i="7"/>
  <c r="N19" i="7" s="1"/>
  <c r="L20" i="7"/>
  <c r="N20" i="7" s="1"/>
  <c r="L21" i="7"/>
  <c r="N21" i="7" s="1"/>
  <c r="L22" i="7"/>
  <c r="N22" i="7" s="1"/>
  <c r="L23" i="7"/>
  <c r="N23" i="7" s="1"/>
  <c r="L24" i="7"/>
  <c r="N24" i="7" s="1"/>
  <c r="L25" i="7"/>
  <c r="N25" i="7" s="1"/>
  <c r="L26" i="7"/>
  <c r="N26" i="7" s="1"/>
  <c r="L27" i="7"/>
  <c r="N27" i="7" s="1"/>
  <c r="L28" i="7"/>
  <c r="N28" i="7" s="1"/>
  <c r="L29" i="7"/>
  <c r="N29" i="7" s="1"/>
  <c r="L30" i="7"/>
  <c r="N30" i="7" s="1"/>
  <c r="L31" i="7"/>
  <c r="N31" i="7" s="1"/>
  <c r="L32" i="7"/>
  <c r="N32" i="7" s="1"/>
  <c r="L33" i="7"/>
  <c r="N33" i="7" s="1"/>
  <c r="L34" i="7"/>
  <c r="N34" i="7" s="1"/>
  <c r="L10" i="7"/>
  <c r="N10" i="7" s="1"/>
  <c r="L11" i="7"/>
  <c r="N11" i="7" s="1"/>
  <c r="L12" i="7"/>
  <c r="N12" i="7" s="1"/>
  <c r="L13" i="7"/>
  <c r="N13" i="7" s="1"/>
  <c r="L14" i="7"/>
  <c r="N14" i="7" s="1"/>
  <c r="L15" i="7"/>
  <c r="N15" i="7" s="1"/>
  <c r="L16" i="7"/>
  <c r="N16" i="7" s="1"/>
  <c r="L17" i="7"/>
  <c r="N17" i="7" s="1"/>
  <c r="L18" i="7"/>
  <c r="N18" i="7" s="1"/>
  <c r="L9" i="7"/>
  <c r="N9" i="7" s="1"/>
  <c r="W7" i="9" l="1"/>
  <c r="W8" i="9"/>
  <c r="W9" i="9"/>
  <c r="W10" i="9"/>
  <c r="W6" i="9"/>
  <c r="V10" i="9"/>
  <c r="V9" i="9"/>
  <c r="V8" i="9"/>
  <c r="V7" i="9"/>
  <c r="V6" i="9"/>
  <c r="O30" i="9"/>
  <c r="P30" i="9"/>
  <c r="Q30" i="9" s="1"/>
  <c r="Q4" i="9"/>
  <c r="P5" i="9"/>
  <c r="Q5" i="9" s="1"/>
  <c r="P6" i="9"/>
  <c r="Q6" i="9" s="1"/>
  <c r="P7" i="9"/>
  <c r="Q7" i="9" s="1"/>
  <c r="P8" i="9"/>
  <c r="Q8" i="9" s="1"/>
  <c r="P9" i="9"/>
  <c r="Q9" i="9" s="1"/>
  <c r="P10" i="9"/>
  <c r="Q10" i="9" s="1"/>
  <c r="P11" i="9"/>
  <c r="Q11" i="9" s="1"/>
  <c r="P12" i="9"/>
  <c r="Q12" i="9" s="1"/>
  <c r="P13" i="9"/>
  <c r="Q13" i="9" s="1"/>
  <c r="P14" i="9"/>
  <c r="Q14" i="9" s="1"/>
  <c r="P15" i="9"/>
  <c r="Q15" i="9" s="1"/>
  <c r="P16" i="9"/>
  <c r="Q16" i="9" s="1"/>
  <c r="P17" i="9"/>
  <c r="Q17" i="9" s="1"/>
  <c r="P18" i="9"/>
  <c r="Q18" i="9" s="1"/>
  <c r="P19" i="9"/>
  <c r="Q19" i="9" s="1"/>
  <c r="P20" i="9"/>
  <c r="Q20" i="9" s="1"/>
  <c r="P21" i="9"/>
  <c r="Q21" i="9" s="1"/>
  <c r="P22" i="9"/>
  <c r="Q22" i="9" s="1"/>
  <c r="P23" i="9"/>
  <c r="Q23" i="9" s="1"/>
  <c r="P24" i="9"/>
  <c r="Q24" i="9" s="1"/>
  <c r="P25" i="9"/>
  <c r="Q25" i="9" s="1"/>
  <c r="P26" i="9"/>
  <c r="Q26" i="9" s="1"/>
  <c r="P27" i="9"/>
  <c r="Q27" i="9" s="1"/>
  <c r="P28" i="9"/>
  <c r="Q28" i="9" s="1"/>
  <c r="P29" i="9"/>
  <c r="Q29" i="9" s="1"/>
  <c r="P4" i="9"/>
  <c r="T2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4" i="9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Q5" i="6" l="1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4" i="6"/>
  <c r="C6" i="6"/>
  <c r="H6" i="6" s="1"/>
  <c r="C5" i="6"/>
  <c r="C4" i="6"/>
  <c r="H4" i="6" s="1"/>
  <c r="AJ7" i="5"/>
  <c r="AL7" i="5" s="1"/>
  <c r="AJ8" i="5"/>
  <c r="AL8" i="5" s="1"/>
  <c r="AJ9" i="5"/>
  <c r="AL9" i="5" s="1"/>
  <c r="AJ10" i="5"/>
  <c r="AL10" i="5" s="1"/>
  <c r="AJ12" i="5"/>
  <c r="AJ13" i="5"/>
  <c r="AL13" i="5" s="1"/>
  <c r="AJ14" i="5"/>
  <c r="AL14" i="5" s="1"/>
  <c r="AJ16" i="5"/>
  <c r="AJ17" i="5"/>
  <c r="AL17" i="5" s="1"/>
  <c r="AJ18" i="5"/>
  <c r="AL18" i="5" s="1"/>
  <c r="AJ19" i="5"/>
  <c r="AL19" i="5" s="1"/>
  <c r="AJ6" i="5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59" i="2" l="1"/>
  <c r="G44" i="2"/>
  <c r="G27" i="2"/>
  <c r="G28" i="2" s="1"/>
  <c r="AL12" i="5"/>
  <c r="AM15" i="5" s="1"/>
  <c r="AL15" i="5" s="1"/>
  <c r="AT8" i="5" s="1"/>
  <c r="AJ15" i="5"/>
  <c r="AR8" i="5" s="1"/>
  <c r="AL16" i="5"/>
  <c r="AM20" i="5" s="1"/>
  <c r="AL20" i="5" s="1"/>
  <c r="AT9" i="5" s="1"/>
  <c r="AJ20" i="5"/>
  <c r="AR9" i="5" s="1"/>
  <c r="AL6" i="5"/>
  <c r="AM11" i="5" s="1"/>
  <c r="AL11" i="5" s="1"/>
  <c r="AT7" i="5" s="1"/>
  <c r="AJ11" i="5"/>
  <c r="AR7" i="5" s="1"/>
  <c r="H5" i="6"/>
  <c r="I44" i="2" l="1"/>
  <c r="M13" i="2" s="1"/>
  <c r="I27" i="2"/>
  <c r="L13" i="2" s="1"/>
  <c r="R13" i="2" s="1"/>
  <c r="O13" i="2" s="1"/>
  <c r="I59" i="2"/>
  <c r="N13" i="2" s="1"/>
  <c r="G61" i="2"/>
</calcChain>
</file>

<file path=xl/sharedStrings.xml><?xml version="1.0" encoding="utf-8"?>
<sst xmlns="http://schemas.openxmlformats.org/spreadsheetml/2006/main" count="147" uniqueCount="105">
  <si>
    <t>No</t>
  </si>
  <si>
    <t>Indikator</t>
  </si>
  <si>
    <t>Aspek Kelayakan Isi Buku</t>
  </si>
  <si>
    <t>Aspek Penilaian</t>
  </si>
  <si>
    <t>Kesesuaian isi buku dengan RPS</t>
  </si>
  <si>
    <t>Keakuratan Materi</t>
  </si>
  <si>
    <t>Tugas KKNI</t>
  </si>
  <si>
    <t>Project Based Learning, Problem Based Learning , Case dan Latihan</t>
  </si>
  <si>
    <t>Pendukung Materi</t>
  </si>
  <si>
    <t>Kemutakhiran Materi</t>
  </si>
  <si>
    <t>Teknik Penyajian</t>
  </si>
  <si>
    <t>Pendukung Penyajian</t>
  </si>
  <si>
    <t>Penyajian Pembelajaran</t>
  </si>
  <si>
    <t>Kelengkapan Penyajian</t>
  </si>
  <si>
    <t>Lugas</t>
  </si>
  <si>
    <t>Komunikatif</t>
  </si>
  <si>
    <t>Dialogis dan Interaktif</t>
  </si>
  <si>
    <t>Kesesuaian dengan tingkat perkembangan peserta didik</t>
  </si>
  <si>
    <t>Keruntunan dan keterpadaun</t>
  </si>
  <si>
    <t>Penggunaan istilah, simbol dan icon</t>
  </si>
  <si>
    <t>Butir</t>
  </si>
  <si>
    <t>Val 1</t>
  </si>
  <si>
    <t>Val 2</t>
  </si>
  <si>
    <t>Val 3</t>
  </si>
  <si>
    <t>Jumlah</t>
  </si>
  <si>
    <t>Persentasi</t>
  </si>
  <si>
    <t>Rata-Rata</t>
  </si>
  <si>
    <t>Oleh Tim Ahli</t>
  </si>
  <si>
    <t>Komunikasi dan Negosiasi Bisnis Berbasis HOTS</t>
  </si>
  <si>
    <t>Aspek Kelayakan Penyajian</t>
  </si>
  <si>
    <t>Score</t>
  </si>
  <si>
    <t xml:space="preserve">Perhitungan Validasi Ahli Bahan Ajar </t>
  </si>
  <si>
    <t>Aspek Kelayakan Bahasa</t>
  </si>
  <si>
    <t>Aspek</t>
  </si>
  <si>
    <t>Daya Guna</t>
  </si>
  <si>
    <t>Kemudahan</t>
  </si>
  <si>
    <t>Aspek Efektifitas</t>
  </si>
  <si>
    <t>Total Score (TSEp)</t>
  </si>
  <si>
    <t>Score Maksimal (S-Maks)</t>
  </si>
  <si>
    <r>
      <t>Vp</t>
    </r>
    <r>
      <rPr>
        <sz val="12"/>
        <color theme="1"/>
        <rFont val="Times New Roman"/>
        <family val="1"/>
      </rPr>
      <t xml:space="preserve"> = </t>
    </r>
  </si>
  <si>
    <t xml:space="preserve"> X 100%</t>
  </si>
  <si>
    <t>Total</t>
  </si>
  <si>
    <t>Learnability</t>
  </si>
  <si>
    <t>Effectiveness of Time</t>
  </si>
  <si>
    <t>Efficiensi</t>
  </si>
  <si>
    <t>Rata-rata</t>
  </si>
  <si>
    <t>Kategori</t>
  </si>
  <si>
    <t>Sangat Praktis</t>
  </si>
  <si>
    <t>Praktis</t>
  </si>
  <si>
    <t>Kurang Praktis</t>
  </si>
  <si>
    <t>Tidak Praktis</t>
  </si>
  <si>
    <t>75,01-100</t>
  </si>
  <si>
    <t>50,01-75,00</t>
  </si>
  <si>
    <t>25,01-50,00</t>
  </si>
  <si>
    <t>0-25,00</t>
  </si>
  <si>
    <t>NO</t>
  </si>
  <si>
    <t>Frekwensi</t>
  </si>
  <si>
    <t>Res</t>
  </si>
  <si>
    <t>Indikator Penilaian</t>
  </si>
  <si>
    <t xml:space="preserve">Vp =              x 100% </t>
  </si>
  <si>
    <t>PENILAIAN KEAKTIFAN MAHASISWA DIKELAS</t>
  </si>
  <si>
    <t>NIM</t>
  </si>
  <si>
    <t>UJI COBA 1</t>
  </si>
  <si>
    <t>Post Test</t>
  </si>
  <si>
    <t>Pre Test</t>
  </si>
  <si>
    <t>JUMLAH</t>
  </si>
  <si>
    <t>Rata- Rata</t>
  </si>
  <si>
    <t>UJI COBA 2</t>
  </si>
  <si>
    <t>UJI COBA 3</t>
  </si>
  <si>
    <t xml:space="preserve">Soal Post Pre test dan Post Test </t>
  </si>
  <si>
    <t>Penelitian Terapan Pengembangan Bahan Ajar Komunikasi dan Negosiasi Bisnis Berbasis HOTS</t>
  </si>
  <si>
    <t>Soal</t>
  </si>
  <si>
    <t xml:space="preserve">Pilihlah salah satu ide dibawah ini untuk dikembangkan sebagai bahan persentasi, kemudian kembangkan materinya selama 5 menit lalu silahkan persentasi secara lisan di depan kelas </t>
  </si>
  <si>
    <t>My Dream</t>
  </si>
  <si>
    <t>Who Am I</t>
  </si>
  <si>
    <t>Aku 10 tahun di Masa yang akan datang</t>
  </si>
  <si>
    <t>Salam Pembuka</t>
  </si>
  <si>
    <t>Kontak Mata</t>
  </si>
  <si>
    <t>Senyum</t>
  </si>
  <si>
    <t>Jeda</t>
  </si>
  <si>
    <t>Kedalaman Materi</t>
  </si>
  <si>
    <t>Transisi</t>
  </si>
  <si>
    <t>Tanya Jawab</t>
  </si>
  <si>
    <t>Penutup</t>
  </si>
  <si>
    <t>aspek Fisik</t>
  </si>
  <si>
    <t>Penampilan</t>
  </si>
  <si>
    <t>a</t>
  </si>
  <si>
    <t>b</t>
  </si>
  <si>
    <t>Kata-kata bijak</t>
  </si>
  <si>
    <t>Penilaian</t>
  </si>
  <si>
    <t>Total Keseluruhan</t>
  </si>
  <si>
    <t>Scor Max</t>
  </si>
  <si>
    <t>Validator</t>
  </si>
  <si>
    <t>Dr. Dede Ruslan, M. S</t>
  </si>
  <si>
    <t>Dr. Ainul Mardhiyah, S.P., M. Si</t>
  </si>
  <si>
    <t>Novita Indah Hasibuan, S.Pd.,M.Pd</t>
  </si>
  <si>
    <t>Isi</t>
  </si>
  <si>
    <t>Penyajian</t>
  </si>
  <si>
    <t>Bahasa</t>
  </si>
  <si>
    <t>Keterangan</t>
  </si>
  <si>
    <t>Sangat Layak</t>
  </si>
  <si>
    <t>Responden</t>
  </si>
  <si>
    <t>Resp</t>
  </si>
  <si>
    <t>Efektifitas</t>
  </si>
  <si>
    <t>Responden/Mahasiswa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</si>
</sst>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/>
    <xf numFmtId="2" fontId="2" fillId="0" borderId="1" xfId="0" applyNumberFormat="1" applyFont="1" applyFill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/>
    </xf>
    <xf numFmtId="9" fontId="0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2" fontId="8" fillId="0" borderId="0" xfId="0" applyNumberFormat="1" applyFont="1"/>
    <xf numFmtId="0" fontId="8" fillId="0" borderId="0" xfId="0" applyFont="1" applyBorder="1"/>
    <xf numFmtId="0" fontId="0" fillId="0" borderId="1" xfId="0" applyFont="1" applyBorder="1" applyAlignment="1"/>
    <xf numFmtId="0" fontId="6" fillId="0" borderId="1" xfId="0" applyFont="1" applyBorder="1" applyAlignment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Fill="1"/>
    <xf numFmtId="0" fontId="10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1" xfId="0" applyFont="1" applyFill="1" applyBorder="1"/>
    <xf numFmtId="0" fontId="11" fillId="0" borderId="0" xfId="0" applyFont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/>
    </xf>
    <xf numFmtId="0" fontId="10" fillId="2" borderId="0" xfId="0" applyFont="1" applyFill="1"/>
    <xf numFmtId="0" fontId="12" fillId="0" borderId="7" xfId="2" applyFont="1" applyBorder="1" applyAlignment="1"/>
    <xf numFmtId="1" fontId="10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9" fontId="5" fillId="0" borderId="0" xfId="1" applyFont="1"/>
    <xf numFmtId="9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9" fontId="4" fillId="0" borderId="1" xfId="1" applyFont="1" applyBorder="1" applyAlignment="1">
      <alignment horizontal="center" vertical="center"/>
    </xf>
    <xf numFmtId="9" fontId="5" fillId="0" borderId="1" xfId="1" applyFont="1" applyBorder="1" applyAlignment="1">
      <alignment horizontal="center"/>
    </xf>
  </cellXfs>
  <cellStyles count="3">
    <cellStyle name="Normal" xfId="0" builtinId="0"/>
    <cellStyle name="Normal 4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Uji Kepraktisan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67825896762902"/>
          <c:y val="0.19486111111111112"/>
          <c:w val="0.87232174103237092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Sheet9!$W$6:$W$9</c:f>
              <c:numCache>
                <c:formatCode>0%</c:formatCode>
                <c:ptCount val="4"/>
                <c:pt idx="0">
                  <c:v>0.92307692307692302</c:v>
                </c:pt>
                <c:pt idx="1">
                  <c:v>7.6923076923076927E-2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C8-4D0C-AD7B-7F268CC85E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296029288"/>
        <c:axId val="296031640"/>
      </c:barChart>
      <c:catAx>
        <c:axId val="296029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031640"/>
        <c:crosses val="autoZero"/>
        <c:auto val="1"/>
        <c:lblAlgn val="ctr"/>
        <c:lblOffset val="100"/>
        <c:noMultiLvlLbl val="0"/>
      </c:catAx>
      <c:valAx>
        <c:axId val="296031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0292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362698</xdr:colOff>
      <xdr:row>3</xdr:row>
      <xdr:rowOff>21885</xdr:rowOff>
    </xdr:from>
    <xdr:to>
      <xdr:col>37</xdr:col>
      <xdr:colOff>732677</xdr:colOff>
      <xdr:row>4</xdr:row>
      <xdr:rowOff>120992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748" y="621960"/>
          <a:ext cx="369979" cy="299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45</xdr:col>
      <xdr:colOff>457948</xdr:colOff>
      <xdr:row>4</xdr:row>
      <xdr:rowOff>161926</xdr:rowOff>
    </xdr:from>
    <xdr:to>
      <xdr:col>45</xdr:col>
      <xdr:colOff>827927</xdr:colOff>
      <xdr:row>5</xdr:row>
      <xdr:rowOff>104776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55048" y="962026"/>
          <a:ext cx="369979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85724</xdr:colOff>
      <xdr:row>10</xdr:row>
      <xdr:rowOff>171450</xdr:rowOff>
    </xdr:from>
    <xdr:to>
      <xdr:col>23</xdr:col>
      <xdr:colOff>514349</xdr:colOff>
      <xdr:row>22</xdr:row>
      <xdr:rowOff>47625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61"/>
  <sheetViews>
    <sheetView tabSelected="1" topLeftCell="F6" workbookViewId="0">
      <selection activeCell="N18" sqref="N18"/>
    </sheetView>
  </sheetViews>
  <sheetFormatPr defaultRowHeight="15" x14ac:dyDescent="0.25"/>
  <cols>
    <col min="1" max="1" width="9.140625" style="3"/>
    <col min="2" max="2" width="22.5703125" style="3" customWidth="1"/>
    <col min="3" max="6" width="6.5703125" style="3" customWidth="1"/>
    <col min="7" max="7" width="7.85546875" style="3" customWidth="1"/>
    <col min="8" max="8" width="9.140625" style="55"/>
    <col min="9" max="9" width="9.140625" style="3"/>
    <col min="10" max="10" width="6.5703125" style="3" customWidth="1"/>
    <col min="11" max="11" width="32.85546875" style="3" customWidth="1"/>
    <col min="12" max="12" width="14.140625" style="3" customWidth="1"/>
    <col min="13" max="13" width="13.28515625" style="3" customWidth="1"/>
    <col min="14" max="15" width="9.140625" style="3"/>
    <col min="16" max="16" width="13.140625" style="3" customWidth="1"/>
    <col min="17" max="16384" width="9.140625" style="3"/>
  </cols>
  <sheetData>
    <row r="2" spans="1:18" x14ac:dyDescent="0.25">
      <c r="A2" s="62" t="s">
        <v>31</v>
      </c>
      <c r="B2" s="62"/>
      <c r="C2" s="62"/>
      <c r="D2" s="62"/>
      <c r="E2" s="62"/>
      <c r="F2" s="62"/>
      <c r="G2" s="62"/>
    </row>
    <row r="3" spans="1:18" x14ac:dyDescent="0.25">
      <c r="A3" s="62" t="s">
        <v>28</v>
      </c>
      <c r="B3" s="62"/>
      <c r="C3" s="62"/>
      <c r="D3" s="62"/>
      <c r="E3" s="62"/>
      <c r="F3" s="62"/>
      <c r="G3" s="62"/>
    </row>
    <row r="4" spans="1:18" x14ac:dyDescent="0.25">
      <c r="A4" s="62" t="s">
        <v>27</v>
      </c>
      <c r="B4" s="62"/>
      <c r="C4" s="62"/>
      <c r="D4" s="62"/>
      <c r="E4" s="62"/>
      <c r="F4" s="62"/>
      <c r="G4" s="62"/>
    </row>
    <row r="6" spans="1:18" ht="31.5" customHeight="1" x14ac:dyDescent="0.25">
      <c r="A6" s="6" t="s">
        <v>3</v>
      </c>
      <c r="B6" s="6" t="s">
        <v>1</v>
      </c>
      <c r="C6" s="7" t="s">
        <v>20</v>
      </c>
      <c r="D6" s="7" t="s">
        <v>21</v>
      </c>
      <c r="E6" s="7" t="s">
        <v>22</v>
      </c>
      <c r="F6" s="7" t="s">
        <v>23</v>
      </c>
      <c r="G6" s="6" t="s">
        <v>30</v>
      </c>
      <c r="H6" s="57" t="s">
        <v>91</v>
      </c>
    </row>
    <row r="7" spans="1:18" x14ac:dyDescent="0.25">
      <c r="A7" s="63" t="s">
        <v>2</v>
      </c>
      <c r="B7" s="63" t="s">
        <v>4</v>
      </c>
      <c r="C7" s="5">
        <v>1</v>
      </c>
      <c r="D7" s="5">
        <v>4</v>
      </c>
      <c r="E7" s="5">
        <v>5</v>
      </c>
      <c r="F7" s="5">
        <v>5</v>
      </c>
      <c r="G7" s="5">
        <f>SUM(D7:F7)</f>
        <v>14</v>
      </c>
      <c r="H7" s="52">
        <v>5</v>
      </c>
    </row>
    <row r="8" spans="1:18" x14ac:dyDescent="0.25">
      <c r="A8" s="63"/>
      <c r="B8" s="63"/>
      <c r="C8" s="5">
        <v>2</v>
      </c>
      <c r="D8" s="5">
        <v>4</v>
      </c>
      <c r="E8" s="5">
        <v>5</v>
      </c>
      <c r="F8" s="5">
        <v>4</v>
      </c>
      <c r="G8" s="5">
        <f t="shared" ref="G8:G58" si="0">SUM(D8:F8)</f>
        <v>13</v>
      </c>
      <c r="H8" s="52">
        <v>5</v>
      </c>
      <c r="J8" s="70" t="s">
        <v>0</v>
      </c>
      <c r="K8" s="70" t="s">
        <v>92</v>
      </c>
      <c r="L8" s="70" t="s">
        <v>33</v>
      </c>
      <c r="M8" s="70"/>
      <c r="N8" s="70"/>
      <c r="O8" s="66" t="s">
        <v>26</v>
      </c>
      <c r="P8" s="66" t="s">
        <v>99</v>
      </c>
    </row>
    <row r="9" spans="1:18" x14ac:dyDescent="0.25">
      <c r="A9" s="63"/>
      <c r="B9" s="63"/>
      <c r="C9" s="5">
        <v>3</v>
      </c>
      <c r="D9" s="5">
        <v>4</v>
      </c>
      <c r="E9" s="5">
        <v>5</v>
      </c>
      <c r="F9" s="5">
        <v>4</v>
      </c>
      <c r="G9" s="5">
        <f t="shared" si="0"/>
        <v>13</v>
      </c>
      <c r="H9" s="52">
        <v>5</v>
      </c>
      <c r="J9" s="70"/>
      <c r="K9" s="70"/>
      <c r="L9" s="6" t="s">
        <v>96</v>
      </c>
      <c r="M9" s="6" t="s">
        <v>97</v>
      </c>
      <c r="N9" s="6" t="s">
        <v>98</v>
      </c>
      <c r="O9" s="66"/>
      <c r="P9" s="66"/>
    </row>
    <row r="10" spans="1:18" x14ac:dyDescent="0.25">
      <c r="A10" s="63"/>
      <c r="B10" s="63" t="s">
        <v>5</v>
      </c>
      <c r="C10" s="5">
        <v>4</v>
      </c>
      <c r="D10" s="5">
        <v>4</v>
      </c>
      <c r="E10" s="5">
        <v>4</v>
      </c>
      <c r="F10" s="5">
        <v>4</v>
      </c>
      <c r="G10" s="5">
        <f t="shared" si="0"/>
        <v>12</v>
      </c>
      <c r="H10" s="52">
        <v>5</v>
      </c>
      <c r="J10" s="52">
        <v>1</v>
      </c>
      <c r="K10" s="4" t="s">
        <v>93</v>
      </c>
      <c r="L10" s="59">
        <f>D28</f>
        <v>0.87</v>
      </c>
      <c r="M10" s="59">
        <f>D45</f>
        <v>0.89333333333333331</v>
      </c>
      <c r="N10" s="59">
        <f>D60</f>
        <v>0.83076923076923082</v>
      </c>
      <c r="O10" s="92">
        <f>R10/3</f>
        <v>0.86470085470085467</v>
      </c>
      <c r="P10" s="52" t="s">
        <v>100</v>
      </c>
      <c r="R10" s="3">
        <f>SUM(L10:N10)</f>
        <v>2.5941025641025641</v>
      </c>
    </row>
    <row r="11" spans="1:18" x14ac:dyDescent="0.25">
      <c r="A11" s="63"/>
      <c r="B11" s="63"/>
      <c r="C11" s="5">
        <v>5</v>
      </c>
      <c r="D11" s="5">
        <v>4</v>
      </c>
      <c r="E11" s="5">
        <v>4</v>
      </c>
      <c r="F11" s="5">
        <v>4</v>
      </c>
      <c r="G11" s="5">
        <f t="shared" si="0"/>
        <v>12</v>
      </c>
      <c r="H11" s="52">
        <v>5</v>
      </c>
      <c r="J11" s="52">
        <v>2</v>
      </c>
      <c r="K11" s="4" t="s">
        <v>94</v>
      </c>
      <c r="L11" s="59">
        <f>E28</f>
        <v>0.85</v>
      </c>
      <c r="M11" s="59">
        <f>E45</f>
        <v>0.90666666666666662</v>
      </c>
      <c r="N11" s="59">
        <f>E60</f>
        <v>0.84615384615384615</v>
      </c>
      <c r="O11" s="92">
        <f t="shared" ref="O11:O13" si="1">R11/3</f>
        <v>0.86760683760683754</v>
      </c>
      <c r="P11" s="52" t="s">
        <v>100</v>
      </c>
      <c r="R11" s="3">
        <f t="shared" ref="R11:R13" si="2">SUM(L11:N11)</f>
        <v>2.6028205128205126</v>
      </c>
    </row>
    <row r="12" spans="1:18" x14ac:dyDescent="0.25">
      <c r="A12" s="63"/>
      <c r="B12" s="63"/>
      <c r="C12" s="5">
        <v>6</v>
      </c>
      <c r="D12" s="5">
        <v>4</v>
      </c>
      <c r="E12" s="5">
        <v>4</v>
      </c>
      <c r="F12" s="5">
        <v>4</v>
      </c>
      <c r="G12" s="5">
        <f t="shared" si="0"/>
        <v>12</v>
      </c>
      <c r="H12" s="52">
        <v>5</v>
      </c>
      <c r="J12" s="52">
        <v>3</v>
      </c>
      <c r="K12" s="4" t="s">
        <v>95</v>
      </c>
      <c r="L12" s="59">
        <f>G28</f>
        <v>0.85666666666666669</v>
      </c>
      <c r="M12" s="59">
        <f>F45</f>
        <v>0.93333333333333335</v>
      </c>
      <c r="N12" s="59">
        <f>F60</f>
        <v>0.92307692307692313</v>
      </c>
      <c r="O12" s="92">
        <f t="shared" si="1"/>
        <v>0.9043589743589745</v>
      </c>
      <c r="P12" s="52" t="s">
        <v>100</v>
      </c>
      <c r="R12" s="3">
        <f t="shared" si="2"/>
        <v>2.7130769230769234</v>
      </c>
    </row>
    <row r="13" spans="1:18" x14ac:dyDescent="0.25">
      <c r="A13" s="63"/>
      <c r="B13" s="63"/>
      <c r="C13" s="5">
        <v>7</v>
      </c>
      <c r="D13" s="5">
        <v>5</v>
      </c>
      <c r="E13" s="5">
        <v>5</v>
      </c>
      <c r="F13" s="5">
        <v>4</v>
      </c>
      <c r="G13" s="5">
        <f t="shared" si="0"/>
        <v>14</v>
      </c>
      <c r="H13" s="52">
        <v>5</v>
      </c>
      <c r="J13" s="67" t="s">
        <v>26</v>
      </c>
      <c r="K13" s="68"/>
      <c r="L13" s="59">
        <f>I27</f>
        <v>0.85666666666666669</v>
      </c>
      <c r="M13" s="59">
        <f>I44</f>
        <v>0.91111111111111109</v>
      </c>
      <c r="N13" s="59">
        <f>I59</f>
        <v>0.8666666666666667</v>
      </c>
      <c r="O13" s="92">
        <f t="shared" si="1"/>
        <v>0.87814814814814823</v>
      </c>
      <c r="P13" s="52" t="s">
        <v>100</v>
      </c>
      <c r="R13" s="3">
        <f t="shared" si="2"/>
        <v>2.6344444444444446</v>
      </c>
    </row>
    <row r="14" spans="1:18" x14ac:dyDescent="0.25">
      <c r="A14" s="63"/>
      <c r="B14" s="63" t="s">
        <v>6</v>
      </c>
      <c r="C14" s="5">
        <v>8</v>
      </c>
      <c r="D14" s="5">
        <v>5</v>
      </c>
      <c r="E14" s="5">
        <v>4</v>
      </c>
      <c r="F14" s="5">
        <v>4</v>
      </c>
      <c r="G14" s="5">
        <f t="shared" si="0"/>
        <v>13</v>
      </c>
      <c r="H14" s="52">
        <v>5</v>
      </c>
    </row>
    <row r="15" spans="1:18" x14ac:dyDescent="0.25">
      <c r="A15" s="63"/>
      <c r="B15" s="63"/>
      <c r="C15" s="5">
        <v>9</v>
      </c>
      <c r="D15" s="5">
        <v>5</v>
      </c>
      <c r="E15" s="5">
        <v>4</v>
      </c>
      <c r="F15" s="5">
        <v>4</v>
      </c>
      <c r="G15" s="5">
        <f t="shared" si="0"/>
        <v>13</v>
      </c>
      <c r="H15" s="52">
        <v>5</v>
      </c>
    </row>
    <row r="16" spans="1:18" x14ac:dyDescent="0.25">
      <c r="A16" s="63"/>
      <c r="B16" s="63" t="s">
        <v>7</v>
      </c>
      <c r="C16" s="5">
        <v>10</v>
      </c>
      <c r="D16" s="5">
        <v>5</v>
      </c>
      <c r="E16" s="5">
        <v>4</v>
      </c>
      <c r="F16" s="5">
        <v>4</v>
      </c>
      <c r="G16" s="5">
        <f t="shared" si="0"/>
        <v>13</v>
      </c>
      <c r="H16" s="52">
        <v>5</v>
      </c>
    </row>
    <row r="17" spans="1:10" x14ac:dyDescent="0.25">
      <c r="A17" s="63"/>
      <c r="B17" s="63"/>
      <c r="C17" s="5">
        <v>11</v>
      </c>
      <c r="D17" s="5">
        <v>4</v>
      </c>
      <c r="E17" s="5">
        <v>4</v>
      </c>
      <c r="F17" s="5">
        <v>4</v>
      </c>
      <c r="G17" s="5">
        <f t="shared" si="0"/>
        <v>12</v>
      </c>
      <c r="H17" s="52">
        <v>5</v>
      </c>
    </row>
    <row r="18" spans="1:10" x14ac:dyDescent="0.25">
      <c r="A18" s="63"/>
      <c r="B18" s="63"/>
      <c r="C18" s="5">
        <v>12</v>
      </c>
      <c r="D18" s="5">
        <v>4</v>
      </c>
      <c r="E18" s="5">
        <v>4</v>
      </c>
      <c r="F18" s="5">
        <v>4</v>
      </c>
      <c r="G18" s="5">
        <f t="shared" si="0"/>
        <v>12</v>
      </c>
      <c r="H18" s="52">
        <v>5</v>
      </c>
    </row>
    <row r="19" spans="1:10" x14ac:dyDescent="0.25">
      <c r="A19" s="63"/>
      <c r="B19" s="63"/>
      <c r="C19" s="5">
        <v>13</v>
      </c>
      <c r="D19" s="5">
        <v>5</v>
      </c>
      <c r="E19" s="5">
        <v>4</v>
      </c>
      <c r="F19" s="5">
        <v>4</v>
      </c>
      <c r="G19" s="5">
        <f t="shared" si="0"/>
        <v>13</v>
      </c>
      <c r="H19" s="52">
        <v>5</v>
      </c>
    </row>
    <row r="20" spans="1:10" x14ac:dyDescent="0.25">
      <c r="A20" s="63"/>
      <c r="B20" s="63"/>
      <c r="C20" s="5">
        <v>14</v>
      </c>
      <c r="D20" s="5">
        <v>4</v>
      </c>
      <c r="E20" s="5">
        <v>4</v>
      </c>
      <c r="F20" s="5">
        <v>5</v>
      </c>
      <c r="G20" s="5">
        <f t="shared" si="0"/>
        <v>13</v>
      </c>
      <c r="H20" s="52">
        <v>5</v>
      </c>
    </row>
    <row r="21" spans="1:10" x14ac:dyDescent="0.25">
      <c r="A21" s="63"/>
      <c r="B21" s="63" t="s">
        <v>8</v>
      </c>
      <c r="C21" s="5">
        <v>15</v>
      </c>
      <c r="D21" s="5">
        <v>5</v>
      </c>
      <c r="E21" s="5">
        <v>5</v>
      </c>
      <c r="F21" s="5">
        <v>5</v>
      </c>
      <c r="G21" s="5">
        <f t="shared" si="0"/>
        <v>15</v>
      </c>
      <c r="H21" s="52">
        <v>5</v>
      </c>
    </row>
    <row r="22" spans="1:10" x14ac:dyDescent="0.25">
      <c r="A22" s="63"/>
      <c r="B22" s="63"/>
      <c r="C22" s="5">
        <v>15</v>
      </c>
      <c r="D22" s="5">
        <v>5</v>
      </c>
      <c r="E22" s="5">
        <v>4</v>
      </c>
      <c r="F22" s="5">
        <v>5</v>
      </c>
      <c r="G22" s="5">
        <f t="shared" si="0"/>
        <v>14</v>
      </c>
      <c r="H22" s="52">
        <v>5</v>
      </c>
    </row>
    <row r="23" spans="1:10" x14ac:dyDescent="0.25">
      <c r="A23" s="63"/>
      <c r="B23" s="63"/>
      <c r="C23" s="5">
        <v>17</v>
      </c>
      <c r="D23" s="5">
        <v>4</v>
      </c>
      <c r="E23" s="5">
        <v>4</v>
      </c>
      <c r="F23" s="5">
        <v>5</v>
      </c>
      <c r="G23" s="5">
        <f t="shared" si="0"/>
        <v>13</v>
      </c>
      <c r="H23" s="52">
        <v>5</v>
      </c>
    </row>
    <row r="24" spans="1:10" x14ac:dyDescent="0.25">
      <c r="A24" s="63"/>
      <c r="B24" s="63" t="s">
        <v>9</v>
      </c>
      <c r="C24" s="5">
        <v>18</v>
      </c>
      <c r="D24" s="5">
        <v>4</v>
      </c>
      <c r="E24" s="5">
        <v>4</v>
      </c>
      <c r="F24" s="5">
        <v>4</v>
      </c>
      <c r="G24" s="5">
        <f t="shared" si="0"/>
        <v>12</v>
      </c>
      <c r="H24" s="52">
        <v>5</v>
      </c>
    </row>
    <row r="25" spans="1:10" x14ac:dyDescent="0.25">
      <c r="A25" s="63"/>
      <c r="B25" s="63"/>
      <c r="C25" s="5">
        <v>19</v>
      </c>
      <c r="D25" s="5">
        <v>4</v>
      </c>
      <c r="E25" s="5">
        <v>3</v>
      </c>
      <c r="F25" s="5">
        <v>4</v>
      </c>
      <c r="G25" s="5">
        <f t="shared" si="0"/>
        <v>11</v>
      </c>
      <c r="H25" s="52">
        <v>5</v>
      </c>
    </row>
    <row r="26" spans="1:10" x14ac:dyDescent="0.25">
      <c r="A26" s="63"/>
      <c r="B26" s="63"/>
      <c r="C26" s="5">
        <v>20</v>
      </c>
      <c r="D26" s="5">
        <v>4</v>
      </c>
      <c r="E26" s="5">
        <v>5</v>
      </c>
      <c r="F26" s="5">
        <v>4</v>
      </c>
      <c r="G26" s="5">
        <f t="shared" si="0"/>
        <v>13</v>
      </c>
      <c r="H26" s="52">
        <v>5</v>
      </c>
    </row>
    <row r="27" spans="1:10" x14ac:dyDescent="0.25">
      <c r="A27" s="64" t="s">
        <v>41</v>
      </c>
      <c r="B27" s="65"/>
      <c r="C27" s="51"/>
      <c r="D27" s="57">
        <f>SUM(D7:D26)</f>
        <v>87</v>
      </c>
      <c r="E27" s="57">
        <f t="shared" ref="E27:H27" si="3">SUM(E7:E26)</f>
        <v>85</v>
      </c>
      <c r="F27" s="57">
        <f t="shared" si="3"/>
        <v>85</v>
      </c>
      <c r="G27" s="57">
        <f t="shared" si="3"/>
        <v>257</v>
      </c>
      <c r="H27" s="57">
        <f t="shared" si="3"/>
        <v>100</v>
      </c>
      <c r="I27" s="58">
        <f>G27/J27</f>
        <v>0.85666666666666669</v>
      </c>
      <c r="J27" s="3">
        <f>15*20</f>
        <v>300</v>
      </c>
    </row>
    <row r="28" spans="1:10" x14ac:dyDescent="0.25">
      <c r="A28" s="64" t="s">
        <v>25</v>
      </c>
      <c r="B28" s="65"/>
      <c r="C28" s="61"/>
      <c r="D28" s="91">
        <f>D27/H27</f>
        <v>0.87</v>
      </c>
      <c r="E28" s="91">
        <f>E27/H27</f>
        <v>0.85</v>
      </c>
      <c r="F28" s="91">
        <f>F27/H27</f>
        <v>0.85</v>
      </c>
      <c r="G28" s="91">
        <f>G27/300</f>
        <v>0.85666666666666669</v>
      </c>
      <c r="H28" s="60"/>
      <c r="I28" s="58"/>
    </row>
    <row r="29" spans="1:10" x14ac:dyDescent="0.25">
      <c r="A29" s="63" t="s">
        <v>29</v>
      </c>
      <c r="B29" s="63" t="s">
        <v>10</v>
      </c>
      <c r="C29" s="5">
        <v>1</v>
      </c>
      <c r="D29" s="5">
        <v>4</v>
      </c>
      <c r="E29" s="5">
        <v>5</v>
      </c>
      <c r="F29" s="5">
        <v>5</v>
      </c>
      <c r="G29" s="5">
        <f t="shared" si="0"/>
        <v>14</v>
      </c>
      <c r="H29" s="52">
        <v>5</v>
      </c>
    </row>
    <row r="30" spans="1:10" x14ac:dyDescent="0.25">
      <c r="A30" s="63"/>
      <c r="B30" s="63"/>
      <c r="C30" s="5">
        <v>2</v>
      </c>
      <c r="D30" s="5">
        <v>4</v>
      </c>
      <c r="E30" s="5">
        <v>5</v>
      </c>
      <c r="F30" s="5">
        <v>4</v>
      </c>
      <c r="G30" s="5">
        <f t="shared" si="0"/>
        <v>13</v>
      </c>
      <c r="H30" s="52">
        <v>5</v>
      </c>
    </row>
    <row r="31" spans="1:10" x14ac:dyDescent="0.25">
      <c r="A31" s="63"/>
      <c r="B31" s="63"/>
      <c r="C31" s="5">
        <v>3</v>
      </c>
      <c r="D31" s="5">
        <v>4</v>
      </c>
      <c r="E31" s="5">
        <v>4</v>
      </c>
      <c r="F31" s="5">
        <v>4</v>
      </c>
      <c r="G31" s="5">
        <f t="shared" si="0"/>
        <v>12</v>
      </c>
      <c r="H31" s="52">
        <v>5</v>
      </c>
    </row>
    <row r="32" spans="1:10" x14ac:dyDescent="0.25">
      <c r="A32" s="63"/>
      <c r="B32" s="63" t="s">
        <v>11</v>
      </c>
      <c r="C32" s="5">
        <v>4</v>
      </c>
      <c r="D32" s="5">
        <v>4</v>
      </c>
      <c r="E32" s="5">
        <v>4</v>
      </c>
      <c r="F32" s="5">
        <v>4</v>
      </c>
      <c r="G32" s="5">
        <f t="shared" si="0"/>
        <v>12</v>
      </c>
      <c r="H32" s="52">
        <v>5</v>
      </c>
    </row>
    <row r="33" spans="1:10" x14ac:dyDescent="0.25">
      <c r="A33" s="63"/>
      <c r="B33" s="63"/>
      <c r="C33" s="5">
        <v>5</v>
      </c>
      <c r="D33" s="5">
        <v>4</v>
      </c>
      <c r="E33" s="5">
        <v>5</v>
      </c>
      <c r="F33" s="5">
        <v>5</v>
      </c>
      <c r="G33" s="5">
        <f t="shared" si="0"/>
        <v>14</v>
      </c>
      <c r="H33" s="52">
        <v>5</v>
      </c>
    </row>
    <row r="34" spans="1:10" x14ac:dyDescent="0.25">
      <c r="A34" s="63"/>
      <c r="B34" s="63"/>
      <c r="C34" s="5">
        <v>6</v>
      </c>
      <c r="D34" s="5">
        <v>4</v>
      </c>
      <c r="E34" s="5">
        <v>5</v>
      </c>
      <c r="F34" s="5">
        <v>5</v>
      </c>
      <c r="G34" s="5">
        <f t="shared" si="0"/>
        <v>14</v>
      </c>
      <c r="H34" s="52">
        <v>5</v>
      </c>
    </row>
    <row r="35" spans="1:10" x14ac:dyDescent="0.25">
      <c r="A35" s="63"/>
      <c r="B35" s="63"/>
      <c r="C35" s="5">
        <v>7</v>
      </c>
      <c r="D35" s="5">
        <v>4</v>
      </c>
      <c r="E35" s="5">
        <v>4</v>
      </c>
      <c r="F35" s="5">
        <v>5</v>
      </c>
      <c r="G35" s="5">
        <f t="shared" si="0"/>
        <v>13</v>
      </c>
      <c r="H35" s="52">
        <v>5</v>
      </c>
    </row>
    <row r="36" spans="1:10" x14ac:dyDescent="0.25">
      <c r="A36" s="63"/>
      <c r="B36" s="63"/>
      <c r="C36" s="5">
        <v>8</v>
      </c>
      <c r="D36" s="5">
        <v>5</v>
      </c>
      <c r="E36" s="5">
        <v>5</v>
      </c>
      <c r="F36" s="5">
        <v>4</v>
      </c>
      <c r="G36" s="5">
        <f t="shared" si="0"/>
        <v>14</v>
      </c>
      <c r="H36" s="52">
        <v>5</v>
      </c>
    </row>
    <row r="37" spans="1:10" x14ac:dyDescent="0.25">
      <c r="A37" s="63"/>
      <c r="B37" s="63"/>
      <c r="C37" s="5">
        <v>9</v>
      </c>
      <c r="D37" s="5">
        <v>5</v>
      </c>
      <c r="E37" s="5">
        <v>5</v>
      </c>
      <c r="F37" s="5">
        <v>5</v>
      </c>
      <c r="G37" s="5">
        <f t="shared" si="0"/>
        <v>15</v>
      </c>
      <c r="H37" s="52">
        <v>5</v>
      </c>
    </row>
    <row r="38" spans="1:10" x14ac:dyDescent="0.25">
      <c r="A38" s="63"/>
      <c r="B38" s="63"/>
      <c r="C38" s="5">
        <v>10</v>
      </c>
      <c r="D38" s="5">
        <v>4</v>
      </c>
      <c r="E38" s="5">
        <v>4</v>
      </c>
      <c r="F38" s="5">
        <v>5</v>
      </c>
      <c r="G38" s="5">
        <f t="shared" si="0"/>
        <v>13</v>
      </c>
      <c r="H38" s="52">
        <v>5</v>
      </c>
    </row>
    <row r="39" spans="1:10" x14ac:dyDescent="0.25">
      <c r="A39" s="63"/>
      <c r="B39" s="63" t="s">
        <v>12</v>
      </c>
      <c r="C39" s="5">
        <v>11</v>
      </c>
      <c r="D39" s="5">
        <v>5</v>
      </c>
      <c r="E39" s="5">
        <v>4</v>
      </c>
      <c r="F39" s="5">
        <v>4</v>
      </c>
      <c r="G39" s="5">
        <f t="shared" si="0"/>
        <v>13</v>
      </c>
      <c r="H39" s="52">
        <v>5</v>
      </c>
    </row>
    <row r="40" spans="1:10" x14ac:dyDescent="0.25">
      <c r="A40" s="63"/>
      <c r="B40" s="63"/>
      <c r="C40" s="5">
        <v>12</v>
      </c>
      <c r="D40" s="5">
        <v>5</v>
      </c>
      <c r="E40" s="5">
        <v>4</v>
      </c>
      <c r="F40" s="5">
        <v>5</v>
      </c>
      <c r="G40" s="5">
        <f t="shared" si="0"/>
        <v>14</v>
      </c>
      <c r="H40" s="52">
        <v>5</v>
      </c>
    </row>
    <row r="41" spans="1:10" x14ac:dyDescent="0.25">
      <c r="A41" s="63"/>
      <c r="B41" s="63" t="s">
        <v>13</v>
      </c>
      <c r="C41" s="5">
        <v>13</v>
      </c>
      <c r="D41" s="5">
        <v>5</v>
      </c>
      <c r="E41" s="5">
        <v>4</v>
      </c>
      <c r="F41" s="5">
        <v>5</v>
      </c>
      <c r="G41" s="5">
        <f t="shared" si="0"/>
        <v>14</v>
      </c>
      <c r="H41" s="52">
        <v>5</v>
      </c>
    </row>
    <row r="42" spans="1:10" x14ac:dyDescent="0.25">
      <c r="A42" s="63"/>
      <c r="B42" s="63"/>
      <c r="C42" s="5">
        <v>14</v>
      </c>
      <c r="D42" s="5">
        <v>5</v>
      </c>
      <c r="E42" s="5">
        <v>5</v>
      </c>
      <c r="F42" s="5">
        <v>5</v>
      </c>
      <c r="G42" s="5">
        <f t="shared" si="0"/>
        <v>15</v>
      </c>
      <c r="H42" s="52">
        <v>5</v>
      </c>
    </row>
    <row r="43" spans="1:10" x14ac:dyDescent="0.25">
      <c r="A43" s="63"/>
      <c r="B43" s="63"/>
      <c r="C43" s="5">
        <v>15</v>
      </c>
      <c r="D43" s="5">
        <v>5</v>
      </c>
      <c r="E43" s="5">
        <v>5</v>
      </c>
      <c r="F43" s="5">
        <v>5</v>
      </c>
      <c r="G43" s="5">
        <f t="shared" si="0"/>
        <v>15</v>
      </c>
      <c r="H43" s="52">
        <v>5</v>
      </c>
    </row>
    <row r="44" spans="1:10" x14ac:dyDescent="0.25">
      <c r="A44" s="64" t="s">
        <v>41</v>
      </c>
      <c r="B44" s="65"/>
      <c r="C44" s="51"/>
      <c r="D44" s="57">
        <f>SUM(D29:D43)</f>
        <v>67</v>
      </c>
      <c r="E44" s="57">
        <f t="shared" ref="E44:H44" si="4">SUM(E29:E43)</f>
        <v>68</v>
      </c>
      <c r="F44" s="57">
        <f t="shared" si="4"/>
        <v>70</v>
      </c>
      <c r="G44" s="57">
        <f t="shared" si="4"/>
        <v>205</v>
      </c>
      <c r="H44" s="57">
        <f t="shared" si="4"/>
        <v>75</v>
      </c>
      <c r="I44" s="58">
        <f>G44/J44</f>
        <v>0.91111111111111109</v>
      </c>
      <c r="J44" s="3">
        <f>15*C43</f>
        <v>225</v>
      </c>
    </row>
    <row r="45" spans="1:10" x14ac:dyDescent="0.25">
      <c r="A45" s="64" t="s">
        <v>25</v>
      </c>
      <c r="B45" s="65"/>
      <c r="C45" s="61"/>
      <c r="D45" s="91">
        <f>D44/H44</f>
        <v>0.89333333333333331</v>
      </c>
      <c r="E45" s="91">
        <f>E44/H44</f>
        <v>0.90666666666666662</v>
      </c>
      <c r="F45" s="91">
        <f>F44/H44</f>
        <v>0.93333333333333335</v>
      </c>
      <c r="G45" s="91">
        <f>G44/225</f>
        <v>0.91111111111111109</v>
      </c>
      <c r="H45" s="60"/>
      <c r="I45" s="58"/>
    </row>
    <row r="46" spans="1:10" x14ac:dyDescent="0.25">
      <c r="A46" s="63" t="s">
        <v>32</v>
      </c>
      <c r="B46" s="63" t="s">
        <v>14</v>
      </c>
      <c r="C46" s="5">
        <v>1</v>
      </c>
      <c r="D46" s="5">
        <v>4</v>
      </c>
      <c r="E46" s="5">
        <v>5</v>
      </c>
      <c r="F46" s="5">
        <v>5</v>
      </c>
      <c r="G46" s="5">
        <f t="shared" si="0"/>
        <v>14</v>
      </c>
      <c r="H46" s="52">
        <v>5</v>
      </c>
    </row>
    <row r="47" spans="1:10" x14ac:dyDescent="0.25">
      <c r="A47" s="63"/>
      <c r="B47" s="63"/>
      <c r="C47" s="5">
        <v>2</v>
      </c>
      <c r="D47" s="5">
        <v>4</v>
      </c>
      <c r="E47" s="5">
        <v>5</v>
      </c>
      <c r="F47" s="5">
        <v>5</v>
      </c>
      <c r="G47" s="5">
        <f t="shared" si="0"/>
        <v>14</v>
      </c>
      <c r="H47" s="52">
        <v>5</v>
      </c>
    </row>
    <row r="48" spans="1:10" x14ac:dyDescent="0.25">
      <c r="A48" s="63"/>
      <c r="B48" s="63"/>
      <c r="C48" s="5">
        <v>3</v>
      </c>
      <c r="D48" s="5">
        <v>4</v>
      </c>
      <c r="E48" s="5">
        <v>4</v>
      </c>
      <c r="F48" s="5">
        <v>5</v>
      </c>
      <c r="G48" s="5">
        <f t="shared" si="0"/>
        <v>13</v>
      </c>
      <c r="H48" s="52">
        <v>5</v>
      </c>
    </row>
    <row r="49" spans="1:10" x14ac:dyDescent="0.25">
      <c r="A49" s="63"/>
      <c r="B49" s="69" t="s">
        <v>15</v>
      </c>
      <c r="C49" s="5">
        <v>4</v>
      </c>
      <c r="D49" s="5">
        <v>4</v>
      </c>
      <c r="E49" s="5">
        <v>5</v>
      </c>
      <c r="F49" s="5">
        <v>5</v>
      </c>
      <c r="G49" s="5">
        <f t="shared" si="0"/>
        <v>14</v>
      </c>
      <c r="H49" s="52">
        <v>5</v>
      </c>
    </row>
    <row r="50" spans="1:10" x14ac:dyDescent="0.25">
      <c r="A50" s="63"/>
      <c r="B50" s="69"/>
      <c r="C50" s="5">
        <v>5</v>
      </c>
      <c r="D50" s="5">
        <v>4</v>
      </c>
      <c r="E50" s="5">
        <v>4</v>
      </c>
      <c r="F50" s="5">
        <v>5</v>
      </c>
      <c r="G50" s="5">
        <f t="shared" si="0"/>
        <v>13</v>
      </c>
      <c r="H50" s="52">
        <v>5</v>
      </c>
    </row>
    <row r="51" spans="1:10" x14ac:dyDescent="0.25">
      <c r="A51" s="63"/>
      <c r="B51" s="63" t="s">
        <v>16</v>
      </c>
      <c r="C51" s="5">
        <v>6</v>
      </c>
      <c r="D51" s="5">
        <v>5</v>
      </c>
      <c r="E51" s="5">
        <v>4</v>
      </c>
      <c r="F51" s="5">
        <v>4</v>
      </c>
      <c r="G51" s="5">
        <f t="shared" si="0"/>
        <v>13</v>
      </c>
      <c r="H51" s="52">
        <v>5</v>
      </c>
    </row>
    <row r="52" spans="1:10" x14ac:dyDescent="0.25">
      <c r="A52" s="63"/>
      <c r="B52" s="63"/>
      <c r="C52" s="5">
        <v>7</v>
      </c>
      <c r="D52" s="5">
        <v>5</v>
      </c>
      <c r="E52" s="5">
        <v>4</v>
      </c>
      <c r="F52" s="5">
        <v>4</v>
      </c>
      <c r="G52" s="5">
        <f t="shared" si="0"/>
        <v>13</v>
      </c>
      <c r="H52" s="52">
        <v>5</v>
      </c>
    </row>
    <row r="53" spans="1:10" x14ac:dyDescent="0.25">
      <c r="A53" s="63"/>
      <c r="B53" s="63" t="s">
        <v>17</v>
      </c>
      <c r="C53" s="5">
        <v>8</v>
      </c>
      <c r="D53" s="5">
        <v>4</v>
      </c>
      <c r="E53" s="5">
        <v>4</v>
      </c>
      <c r="F53" s="5">
        <v>5</v>
      </c>
      <c r="G53" s="5">
        <f t="shared" si="0"/>
        <v>13</v>
      </c>
      <c r="H53" s="52">
        <v>5</v>
      </c>
    </row>
    <row r="54" spans="1:10" x14ac:dyDescent="0.25">
      <c r="A54" s="63"/>
      <c r="B54" s="63"/>
      <c r="C54" s="5">
        <v>9</v>
      </c>
      <c r="D54" s="5">
        <v>4</v>
      </c>
      <c r="E54" s="5">
        <v>4</v>
      </c>
      <c r="F54" s="5">
        <v>5</v>
      </c>
      <c r="G54" s="5">
        <f t="shared" si="0"/>
        <v>13</v>
      </c>
      <c r="H54" s="52">
        <v>5</v>
      </c>
    </row>
    <row r="55" spans="1:10" x14ac:dyDescent="0.25">
      <c r="A55" s="63"/>
      <c r="B55" s="63" t="s">
        <v>18</v>
      </c>
      <c r="C55" s="5">
        <v>10</v>
      </c>
      <c r="D55" s="5">
        <v>4</v>
      </c>
      <c r="E55" s="5">
        <v>4</v>
      </c>
      <c r="F55" s="5">
        <v>5</v>
      </c>
      <c r="G55" s="5">
        <f t="shared" si="0"/>
        <v>13</v>
      </c>
      <c r="H55" s="52">
        <v>5</v>
      </c>
    </row>
    <row r="56" spans="1:10" x14ac:dyDescent="0.25">
      <c r="A56" s="63"/>
      <c r="B56" s="63"/>
      <c r="C56" s="5">
        <v>11</v>
      </c>
      <c r="D56" s="5">
        <v>4</v>
      </c>
      <c r="E56" s="5">
        <v>4</v>
      </c>
      <c r="F56" s="5">
        <v>4</v>
      </c>
      <c r="G56" s="5">
        <f t="shared" si="0"/>
        <v>12</v>
      </c>
      <c r="H56" s="52">
        <v>5</v>
      </c>
    </row>
    <row r="57" spans="1:10" x14ac:dyDescent="0.25">
      <c r="A57" s="63"/>
      <c r="B57" s="63" t="s">
        <v>19</v>
      </c>
      <c r="C57" s="5">
        <v>12</v>
      </c>
      <c r="D57" s="5">
        <v>4</v>
      </c>
      <c r="E57" s="5">
        <v>4</v>
      </c>
      <c r="F57" s="5">
        <v>4</v>
      </c>
      <c r="G57" s="5">
        <f t="shared" si="0"/>
        <v>12</v>
      </c>
      <c r="H57" s="52">
        <v>5</v>
      </c>
    </row>
    <row r="58" spans="1:10" x14ac:dyDescent="0.25">
      <c r="A58" s="63"/>
      <c r="B58" s="63"/>
      <c r="C58" s="5">
        <v>13</v>
      </c>
      <c r="D58" s="5">
        <v>4</v>
      </c>
      <c r="E58" s="5">
        <v>4</v>
      </c>
      <c r="F58" s="5">
        <v>4</v>
      </c>
      <c r="G58" s="5">
        <f t="shared" si="0"/>
        <v>12</v>
      </c>
      <c r="H58" s="52">
        <v>5</v>
      </c>
    </row>
    <row r="59" spans="1:10" x14ac:dyDescent="0.25">
      <c r="A59" s="66" t="s">
        <v>41</v>
      </c>
      <c r="B59" s="66"/>
      <c r="C59" s="51"/>
      <c r="D59" s="57">
        <f>SUM(D46:D58)</f>
        <v>54</v>
      </c>
      <c r="E59" s="57">
        <f t="shared" ref="E59:H59" si="5">SUM(E46:E58)</f>
        <v>55</v>
      </c>
      <c r="F59" s="57">
        <f t="shared" si="5"/>
        <v>60</v>
      </c>
      <c r="G59" s="57">
        <f t="shared" si="5"/>
        <v>169</v>
      </c>
      <c r="H59" s="57">
        <f t="shared" si="5"/>
        <v>65</v>
      </c>
      <c r="I59" s="58">
        <f>G59/J59</f>
        <v>0.8666666666666667</v>
      </c>
      <c r="J59" s="3">
        <f>15*C58</f>
        <v>195</v>
      </c>
    </row>
    <row r="60" spans="1:10" x14ac:dyDescent="0.25">
      <c r="A60" s="64" t="s">
        <v>25</v>
      </c>
      <c r="B60" s="65"/>
      <c r="C60" s="61"/>
      <c r="D60" s="91">
        <f>D59/H59</f>
        <v>0.83076923076923082</v>
      </c>
      <c r="E60" s="91">
        <f>E59/H59</f>
        <v>0.84615384615384615</v>
      </c>
      <c r="F60" s="91">
        <f>F59/H59</f>
        <v>0.92307692307692313</v>
      </c>
      <c r="G60" s="91">
        <f>G59/J59</f>
        <v>0.8666666666666667</v>
      </c>
      <c r="H60" s="60"/>
      <c r="I60" s="58"/>
    </row>
    <row r="61" spans="1:10" x14ac:dyDescent="0.25">
      <c r="A61" s="67" t="s">
        <v>90</v>
      </c>
      <c r="B61" s="68"/>
      <c r="C61" s="56"/>
      <c r="D61" s="53">
        <f>D59+D44+D27</f>
        <v>208</v>
      </c>
      <c r="E61" s="53">
        <f t="shared" ref="E61:H61" si="6">E59+E44+E27</f>
        <v>208</v>
      </c>
      <c r="F61" s="53">
        <f t="shared" si="6"/>
        <v>215</v>
      </c>
      <c r="G61" s="53">
        <f t="shared" si="6"/>
        <v>631</v>
      </c>
      <c r="H61" s="53">
        <f t="shared" si="6"/>
        <v>240</v>
      </c>
    </row>
  </sheetData>
  <mergeCells count="35">
    <mergeCell ref="A28:B28"/>
    <mergeCell ref="A45:B45"/>
    <mergeCell ref="A60:B60"/>
    <mergeCell ref="J13:K13"/>
    <mergeCell ref="L8:N8"/>
    <mergeCell ref="O8:O9"/>
    <mergeCell ref="P8:P9"/>
    <mergeCell ref="K8:K9"/>
    <mergeCell ref="J8:J9"/>
    <mergeCell ref="A44:B44"/>
    <mergeCell ref="A59:B59"/>
    <mergeCell ref="A61:B61"/>
    <mergeCell ref="B55:B56"/>
    <mergeCell ref="B57:B58"/>
    <mergeCell ref="A46:A58"/>
    <mergeCell ref="B46:B48"/>
    <mergeCell ref="B49:B50"/>
    <mergeCell ref="B51:B52"/>
    <mergeCell ref="B53:B54"/>
    <mergeCell ref="A2:G2"/>
    <mergeCell ref="A3:G3"/>
    <mergeCell ref="A4:G4"/>
    <mergeCell ref="A29:A43"/>
    <mergeCell ref="B29:B31"/>
    <mergeCell ref="B32:B38"/>
    <mergeCell ref="B39:B40"/>
    <mergeCell ref="B41:B43"/>
    <mergeCell ref="A7:A26"/>
    <mergeCell ref="B24:B26"/>
    <mergeCell ref="B7:B9"/>
    <mergeCell ref="B10:B13"/>
    <mergeCell ref="B14:B15"/>
    <mergeCell ref="B16:B20"/>
    <mergeCell ref="B21:B23"/>
    <mergeCell ref="A27:B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U58"/>
  <sheetViews>
    <sheetView topLeftCell="AA1" workbookViewId="0">
      <selection activeCell="P26" sqref="P26"/>
    </sheetView>
  </sheetViews>
  <sheetFormatPr defaultRowHeight="15.75" x14ac:dyDescent="0.25"/>
  <cols>
    <col min="1" max="1" width="11.5703125" style="13" customWidth="1"/>
    <col min="2" max="2" width="5.42578125" style="13" customWidth="1"/>
    <col min="3" max="35" width="3.85546875" style="13" customWidth="1"/>
    <col min="36" max="36" width="9.140625" style="13"/>
    <col min="37" max="38" width="11" style="13" customWidth="1"/>
    <col min="39" max="41" width="9.140625" style="13"/>
    <col min="42" max="42" width="5.7109375" style="13" customWidth="1"/>
    <col min="43" max="43" width="21.140625" style="13" customWidth="1"/>
    <col min="44" max="44" width="9.140625" style="13"/>
    <col min="45" max="45" width="11.5703125" style="13" customWidth="1"/>
    <col min="46" max="46" width="21.85546875" style="13" customWidth="1"/>
    <col min="47" max="47" width="15.28515625" style="13" customWidth="1"/>
    <col min="48" max="16384" width="9.140625" style="13"/>
  </cols>
  <sheetData>
    <row r="4" spans="1:47" x14ac:dyDescent="0.25">
      <c r="A4" s="71" t="s">
        <v>33</v>
      </c>
      <c r="B4" s="72" t="s">
        <v>20</v>
      </c>
      <c r="C4" s="73" t="s">
        <v>104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1" t="s">
        <v>37</v>
      </c>
      <c r="AK4" s="71" t="s">
        <v>38</v>
      </c>
      <c r="AL4" s="14" t="s">
        <v>39</v>
      </c>
    </row>
    <row r="5" spans="1:47" ht="33" customHeight="1" x14ac:dyDescent="0.25">
      <c r="A5" s="71"/>
      <c r="B5" s="72"/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>
        <v>14</v>
      </c>
      <c r="Q5" s="14">
        <v>15</v>
      </c>
      <c r="R5" s="14">
        <v>16</v>
      </c>
      <c r="S5" s="14">
        <v>17</v>
      </c>
      <c r="T5" s="14">
        <v>18</v>
      </c>
      <c r="U5" s="14">
        <v>19</v>
      </c>
      <c r="V5" s="14">
        <v>20</v>
      </c>
      <c r="W5" s="14">
        <v>21</v>
      </c>
      <c r="X5" s="14">
        <v>22</v>
      </c>
      <c r="Y5" s="14">
        <v>23</v>
      </c>
      <c r="Z5" s="14">
        <v>24</v>
      </c>
      <c r="AA5" s="14">
        <v>25</v>
      </c>
      <c r="AB5" s="14">
        <v>26</v>
      </c>
      <c r="AC5" s="14">
        <v>27</v>
      </c>
      <c r="AD5" s="14">
        <v>28</v>
      </c>
      <c r="AE5" s="14">
        <v>29</v>
      </c>
      <c r="AF5" s="14">
        <v>30</v>
      </c>
      <c r="AG5" s="14">
        <v>31</v>
      </c>
      <c r="AH5" s="14">
        <v>32</v>
      </c>
      <c r="AI5" s="14">
        <v>33</v>
      </c>
      <c r="AJ5" s="71"/>
      <c r="AK5" s="71"/>
      <c r="AL5" s="19" t="s">
        <v>40</v>
      </c>
      <c r="AP5" s="70" t="s">
        <v>0</v>
      </c>
      <c r="AQ5" s="70" t="s">
        <v>58</v>
      </c>
      <c r="AR5" s="66" t="s">
        <v>37</v>
      </c>
      <c r="AS5" s="66" t="s">
        <v>38</v>
      </c>
      <c r="AT5" s="75" t="s">
        <v>59</v>
      </c>
      <c r="AU5" s="69" t="s">
        <v>46</v>
      </c>
    </row>
    <row r="6" spans="1:47" x14ac:dyDescent="0.25">
      <c r="A6" s="71" t="s">
        <v>34</v>
      </c>
      <c r="B6" s="15">
        <v>1</v>
      </c>
      <c r="C6" s="17">
        <v>5</v>
      </c>
      <c r="D6" s="17">
        <v>5</v>
      </c>
      <c r="E6" s="17">
        <v>4</v>
      </c>
      <c r="F6" s="17">
        <v>4</v>
      </c>
      <c r="G6" s="17">
        <v>5</v>
      </c>
      <c r="H6" s="17">
        <v>4</v>
      </c>
      <c r="I6" s="17">
        <v>5</v>
      </c>
      <c r="J6" s="17">
        <v>5</v>
      </c>
      <c r="K6" s="17">
        <v>5</v>
      </c>
      <c r="L6" s="17">
        <v>5</v>
      </c>
      <c r="M6" s="17">
        <v>5</v>
      </c>
      <c r="N6" s="17">
        <v>5</v>
      </c>
      <c r="O6" s="17">
        <v>5</v>
      </c>
      <c r="P6" s="17">
        <v>4</v>
      </c>
      <c r="Q6" s="17">
        <v>5</v>
      </c>
      <c r="R6" s="17">
        <v>5</v>
      </c>
      <c r="S6" s="17">
        <v>4</v>
      </c>
      <c r="T6" s="17">
        <v>4</v>
      </c>
      <c r="U6" s="17">
        <v>4</v>
      </c>
      <c r="V6" s="17">
        <v>5</v>
      </c>
      <c r="W6" s="17">
        <v>5</v>
      </c>
      <c r="X6" s="17">
        <v>3</v>
      </c>
      <c r="Y6" s="17">
        <v>4</v>
      </c>
      <c r="Z6" s="17">
        <v>4</v>
      </c>
      <c r="AA6" s="17">
        <v>5</v>
      </c>
      <c r="AB6" s="17">
        <v>5</v>
      </c>
      <c r="AC6" s="17">
        <v>4</v>
      </c>
      <c r="AD6" s="17">
        <v>5</v>
      </c>
      <c r="AE6" s="17">
        <v>5</v>
      </c>
      <c r="AF6" s="17">
        <v>5</v>
      </c>
      <c r="AG6" s="17">
        <v>5</v>
      </c>
      <c r="AH6" s="17">
        <v>5</v>
      </c>
      <c r="AI6" s="17">
        <v>5</v>
      </c>
      <c r="AJ6" s="17">
        <f>SUM(C6:AI6)</f>
        <v>153</v>
      </c>
      <c r="AK6" s="17">
        <f>5*33</f>
        <v>165</v>
      </c>
      <c r="AL6" s="18">
        <f>AJ6/AK6*AN6</f>
        <v>92.72727272727272</v>
      </c>
      <c r="AN6" s="13">
        <v>100</v>
      </c>
      <c r="AP6" s="70"/>
      <c r="AQ6" s="70"/>
      <c r="AR6" s="66"/>
      <c r="AS6" s="66"/>
      <c r="AT6" s="76"/>
      <c r="AU6" s="69"/>
    </row>
    <row r="7" spans="1:47" x14ac:dyDescent="0.25">
      <c r="A7" s="71"/>
      <c r="B7" s="15">
        <v>2</v>
      </c>
      <c r="C7" s="17">
        <v>5</v>
      </c>
      <c r="D7" s="17">
        <v>5</v>
      </c>
      <c r="E7" s="17">
        <v>5</v>
      </c>
      <c r="F7" s="17">
        <v>5</v>
      </c>
      <c r="G7" s="17">
        <v>5</v>
      </c>
      <c r="H7" s="17">
        <v>4</v>
      </c>
      <c r="I7" s="17">
        <v>5</v>
      </c>
      <c r="J7" s="17">
        <v>5</v>
      </c>
      <c r="K7" s="17">
        <v>5</v>
      </c>
      <c r="L7" s="17">
        <v>4</v>
      </c>
      <c r="M7" s="17">
        <v>5</v>
      </c>
      <c r="N7" s="17">
        <v>5</v>
      </c>
      <c r="O7" s="17">
        <v>5</v>
      </c>
      <c r="P7" s="17">
        <v>5</v>
      </c>
      <c r="Q7" s="17">
        <v>5</v>
      </c>
      <c r="R7" s="17">
        <v>5</v>
      </c>
      <c r="S7" s="17">
        <v>5</v>
      </c>
      <c r="T7" s="17">
        <v>5</v>
      </c>
      <c r="U7" s="17">
        <v>5</v>
      </c>
      <c r="V7" s="17">
        <v>4</v>
      </c>
      <c r="W7" s="17">
        <v>4</v>
      </c>
      <c r="X7" s="17">
        <v>4</v>
      </c>
      <c r="Y7" s="17">
        <v>4</v>
      </c>
      <c r="Z7" s="17">
        <v>4</v>
      </c>
      <c r="AA7" s="17">
        <v>5</v>
      </c>
      <c r="AB7" s="17">
        <v>5</v>
      </c>
      <c r="AC7" s="17">
        <v>5</v>
      </c>
      <c r="AD7" s="17">
        <v>5</v>
      </c>
      <c r="AE7" s="17">
        <v>5</v>
      </c>
      <c r="AF7" s="17">
        <v>4</v>
      </c>
      <c r="AG7" s="17">
        <v>5</v>
      </c>
      <c r="AH7" s="17">
        <v>5</v>
      </c>
      <c r="AI7" s="17">
        <v>4</v>
      </c>
      <c r="AJ7" s="17">
        <f>SUM(C7:AI7)</f>
        <v>156</v>
      </c>
      <c r="AK7" s="17">
        <f t="shared" ref="AK7:AK19" si="0">5*33</f>
        <v>165</v>
      </c>
      <c r="AL7" s="18">
        <f t="shared" ref="AL7:AL19" si="1">AJ7/AK7*AN7</f>
        <v>94.545454545454547</v>
      </c>
      <c r="AN7" s="13">
        <v>100</v>
      </c>
      <c r="AP7" s="17">
        <v>1</v>
      </c>
      <c r="AQ7" s="34" t="s">
        <v>44</v>
      </c>
      <c r="AR7" s="8">
        <f>AJ11</f>
        <v>748</v>
      </c>
      <c r="AS7" s="8">
        <v>165</v>
      </c>
      <c r="AT7" s="12">
        <f>AL11</f>
        <v>90.666666666666657</v>
      </c>
      <c r="AU7" s="33" t="s">
        <v>47</v>
      </c>
    </row>
    <row r="8" spans="1:47" x14ac:dyDescent="0.25">
      <c r="A8" s="71"/>
      <c r="B8" s="15">
        <v>3</v>
      </c>
      <c r="C8" s="17">
        <v>5</v>
      </c>
      <c r="D8" s="17">
        <v>4</v>
      </c>
      <c r="E8" s="17">
        <v>5</v>
      </c>
      <c r="F8" s="17">
        <v>4</v>
      </c>
      <c r="G8" s="17">
        <v>5</v>
      </c>
      <c r="H8" s="17">
        <v>4</v>
      </c>
      <c r="I8" s="17">
        <v>5</v>
      </c>
      <c r="J8" s="17">
        <v>4</v>
      </c>
      <c r="K8" s="17">
        <v>5</v>
      </c>
      <c r="L8" s="17">
        <v>4</v>
      </c>
      <c r="M8" s="17">
        <v>5</v>
      </c>
      <c r="N8" s="17">
        <v>5</v>
      </c>
      <c r="O8" s="17">
        <v>5</v>
      </c>
      <c r="P8" s="17">
        <v>5</v>
      </c>
      <c r="Q8" s="17">
        <v>5</v>
      </c>
      <c r="R8" s="17">
        <v>5</v>
      </c>
      <c r="S8" s="17">
        <v>4</v>
      </c>
      <c r="T8" s="17">
        <v>3</v>
      </c>
      <c r="U8" s="17">
        <v>4</v>
      </c>
      <c r="V8" s="17">
        <v>5</v>
      </c>
      <c r="W8" s="17">
        <v>4</v>
      </c>
      <c r="X8" s="17">
        <v>4</v>
      </c>
      <c r="Y8" s="17">
        <v>5</v>
      </c>
      <c r="Z8" s="17">
        <v>4</v>
      </c>
      <c r="AA8" s="17">
        <v>5</v>
      </c>
      <c r="AB8" s="17">
        <v>5</v>
      </c>
      <c r="AC8" s="17">
        <v>5</v>
      </c>
      <c r="AD8" s="17">
        <v>5</v>
      </c>
      <c r="AE8" s="17">
        <v>5</v>
      </c>
      <c r="AF8" s="17">
        <v>4</v>
      </c>
      <c r="AG8" s="17">
        <v>5</v>
      </c>
      <c r="AH8" s="17">
        <v>4</v>
      </c>
      <c r="AI8" s="17">
        <v>4</v>
      </c>
      <c r="AJ8" s="17">
        <f>SUM(C8:AI8)</f>
        <v>150</v>
      </c>
      <c r="AK8" s="17">
        <f t="shared" si="0"/>
        <v>165</v>
      </c>
      <c r="AL8" s="18">
        <f t="shared" si="1"/>
        <v>90.909090909090907</v>
      </c>
      <c r="AN8" s="13">
        <v>100</v>
      </c>
      <c r="AP8" s="17">
        <v>2</v>
      </c>
      <c r="AQ8" s="34" t="s">
        <v>42</v>
      </c>
      <c r="AR8" s="8">
        <f>AJ15</f>
        <v>455</v>
      </c>
      <c r="AS8" s="52">
        <v>165</v>
      </c>
      <c r="AT8" s="54">
        <f>AL15</f>
        <v>91.919191919191917</v>
      </c>
      <c r="AU8" s="4" t="s">
        <v>47</v>
      </c>
    </row>
    <row r="9" spans="1:47" x14ac:dyDescent="0.25">
      <c r="A9" s="71"/>
      <c r="B9" s="15">
        <v>4</v>
      </c>
      <c r="C9" s="17">
        <v>4</v>
      </c>
      <c r="D9" s="17">
        <v>5</v>
      </c>
      <c r="E9" s="17">
        <v>5</v>
      </c>
      <c r="F9" s="17">
        <v>5</v>
      </c>
      <c r="G9" s="17">
        <v>4</v>
      </c>
      <c r="H9" s="17">
        <v>4</v>
      </c>
      <c r="I9" s="17">
        <v>5</v>
      </c>
      <c r="J9" s="17">
        <v>5</v>
      </c>
      <c r="K9" s="17">
        <v>3</v>
      </c>
      <c r="L9" s="17">
        <v>4</v>
      </c>
      <c r="M9" s="17">
        <v>4</v>
      </c>
      <c r="N9" s="17">
        <v>4</v>
      </c>
      <c r="O9" s="17">
        <v>4</v>
      </c>
      <c r="P9" s="17">
        <v>4</v>
      </c>
      <c r="Q9" s="17">
        <v>4</v>
      </c>
      <c r="R9" s="17">
        <v>4</v>
      </c>
      <c r="S9" s="17">
        <v>4</v>
      </c>
      <c r="T9" s="17">
        <v>4</v>
      </c>
      <c r="U9" s="17">
        <v>4</v>
      </c>
      <c r="V9" s="17">
        <v>5</v>
      </c>
      <c r="W9" s="17">
        <v>5</v>
      </c>
      <c r="X9" s="17">
        <v>4</v>
      </c>
      <c r="Y9" s="17">
        <v>5</v>
      </c>
      <c r="Z9" s="17">
        <v>4</v>
      </c>
      <c r="AA9" s="17">
        <v>4</v>
      </c>
      <c r="AB9" s="17">
        <v>3</v>
      </c>
      <c r="AC9" s="17">
        <v>5</v>
      </c>
      <c r="AD9" s="17">
        <v>4</v>
      </c>
      <c r="AE9" s="17">
        <v>5</v>
      </c>
      <c r="AF9" s="17">
        <v>5</v>
      </c>
      <c r="AG9" s="17">
        <v>4</v>
      </c>
      <c r="AH9" s="17">
        <v>5</v>
      </c>
      <c r="AI9" s="17">
        <v>4</v>
      </c>
      <c r="AJ9" s="17">
        <f>SUM(C9:AI9)</f>
        <v>142</v>
      </c>
      <c r="AK9" s="17">
        <f t="shared" si="0"/>
        <v>165</v>
      </c>
      <c r="AL9" s="18">
        <f t="shared" si="1"/>
        <v>86.060606060606062</v>
      </c>
      <c r="AN9" s="13">
        <v>100</v>
      </c>
      <c r="AP9" s="17">
        <v>3</v>
      </c>
      <c r="AQ9" s="34" t="s">
        <v>43</v>
      </c>
      <c r="AR9" s="17">
        <f>AJ20</f>
        <v>591</v>
      </c>
      <c r="AS9" s="52">
        <v>165</v>
      </c>
      <c r="AT9" s="12">
        <f>AL20</f>
        <v>89.545454545454533</v>
      </c>
      <c r="AU9" s="4" t="s">
        <v>47</v>
      </c>
    </row>
    <row r="10" spans="1:47" x14ac:dyDescent="0.25">
      <c r="A10" s="71"/>
      <c r="B10" s="15">
        <v>5</v>
      </c>
      <c r="C10" s="17">
        <v>5</v>
      </c>
      <c r="D10" s="17">
        <v>5</v>
      </c>
      <c r="E10" s="17">
        <v>5</v>
      </c>
      <c r="F10" s="17">
        <v>4</v>
      </c>
      <c r="G10" s="17">
        <v>5</v>
      </c>
      <c r="H10" s="17">
        <v>4</v>
      </c>
      <c r="I10" s="17">
        <v>4</v>
      </c>
      <c r="J10" s="17">
        <v>5</v>
      </c>
      <c r="K10" s="17">
        <v>4</v>
      </c>
      <c r="L10" s="17">
        <v>4</v>
      </c>
      <c r="M10" s="17">
        <v>4</v>
      </c>
      <c r="N10" s="17">
        <v>5</v>
      </c>
      <c r="O10" s="17">
        <v>5</v>
      </c>
      <c r="P10" s="17">
        <v>4</v>
      </c>
      <c r="Q10" s="17">
        <v>4</v>
      </c>
      <c r="R10" s="17">
        <v>4</v>
      </c>
      <c r="S10" s="17">
        <v>5</v>
      </c>
      <c r="T10" s="17">
        <v>5</v>
      </c>
      <c r="U10" s="17">
        <v>4</v>
      </c>
      <c r="V10" s="17">
        <v>5</v>
      </c>
      <c r="W10" s="17">
        <v>5</v>
      </c>
      <c r="X10" s="17">
        <v>4</v>
      </c>
      <c r="Y10" s="17">
        <v>5</v>
      </c>
      <c r="Z10" s="17">
        <v>4</v>
      </c>
      <c r="AA10" s="17">
        <v>4</v>
      </c>
      <c r="AB10" s="17">
        <v>4</v>
      </c>
      <c r="AC10" s="17">
        <v>4</v>
      </c>
      <c r="AD10" s="17">
        <v>4</v>
      </c>
      <c r="AE10" s="17">
        <v>4</v>
      </c>
      <c r="AF10" s="17">
        <v>4</v>
      </c>
      <c r="AG10" s="17">
        <v>5</v>
      </c>
      <c r="AH10" s="17">
        <v>5</v>
      </c>
      <c r="AI10" s="17">
        <v>5</v>
      </c>
      <c r="AJ10" s="17">
        <f>SUM(C10:AI10)</f>
        <v>147</v>
      </c>
      <c r="AK10" s="17">
        <f t="shared" si="0"/>
        <v>165</v>
      </c>
      <c r="AL10" s="18">
        <f t="shared" si="1"/>
        <v>89.090909090909093</v>
      </c>
      <c r="AN10" s="13">
        <v>100</v>
      </c>
      <c r="AQ10" s="32"/>
      <c r="AR10" s="32"/>
      <c r="AS10" s="32"/>
      <c r="AT10" s="32"/>
      <c r="AU10" s="32"/>
    </row>
    <row r="11" spans="1:47" x14ac:dyDescent="0.25">
      <c r="A11" s="30"/>
      <c r="B11" s="15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>
        <f>SUM(AJ6:AJ10)</f>
        <v>748</v>
      </c>
      <c r="AK11" s="17">
        <f t="shared" si="0"/>
        <v>165</v>
      </c>
      <c r="AL11" s="18">
        <f>AM11/5</f>
        <v>90.666666666666657</v>
      </c>
      <c r="AM11" s="31">
        <f>SUM(AL6:AL10)</f>
        <v>453.33333333333326</v>
      </c>
    </row>
    <row r="12" spans="1:47" x14ac:dyDescent="0.25">
      <c r="A12" s="71" t="s">
        <v>35</v>
      </c>
      <c r="B12" s="15">
        <v>6</v>
      </c>
      <c r="C12" s="17">
        <v>5</v>
      </c>
      <c r="D12" s="17">
        <v>5</v>
      </c>
      <c r="E12" s="17">
        <v>5</v>
      </c>
      <c r="F12" s="17">
        <v>4</v>
      </c>
      <c r="G12" s="17">
        <v>5</v>
      </c>
      <c r="H12" s="17">
        <v>4</v>
      </c>
      <c r="I12" s="17">
        <v>5</v>
      </c>
      <c r="J12" s="17">
        <v>4</v>
      </c>
      <c r="K12" s="17">
        <v>5</v>
      </c>
      <c r="L12" s="17">
        <v>4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4</v>
      </c>
      <c r="S12" s="17">
        <v>5</v>
      </c>
      <c r="T12" s="17">
        <v>5</v>
      </c>
      <c r="U12" s="17">
        <v>4</v>
      </c>
      <c r="V12" s="17">
        <v>5</v>
      </c>
      <c r="W12" s="17">
        <v>4</v>
      </c>
      <c r="X12" s="17">
        <v>4</v>
      </c>
      <c r="Y12" s="17">
        <v>4</v>
      </c>
      <c r="Z12" s="17">
        <v>4</v>
      </c>
      <c r="AA12" s="17">
        <v>5</v>
      </c>
      <c r="AB12" s="17">
        <v>4</v>
      </c>
      <c r="AC12" s="17">
        <v>4</v>
      </c>
      <c r="AD12" s="17">
        <v>5</v>
      </c>
      <c r="AE12" s="17">
        <v>4</v>
      </c>
      <c r="AF12" s="17">
        <v>5</v>
      </c>
      <c r="AG12" s="17">
        <v>5</v>
      </c>
      <c r="AH12" s="17">
        <v>5</v>
      </c>
      <c r="AI12" s="17">
        <v>5</v>
      </c>
      <c r="AJ12" s="17">
        <f>SUM(C12:AI12)</f>
        <v>152</v>
      </c>
      <c r="AK12" s="17">
        <f t="shared" si="0"/>
        <v>165</v>
      </c>
      <c r="AL12" s="18">
        <f t="shared" si="1"/>
        <v>92.121212121212125</v>
      </c>
      <c r="AN12" s="13">
        <v>100</v>
      </c>
    </row>
    <row r="13" spans="1:47" x14ac:dyDescent="0.25">
      <c r="A13" s="71"/>
      <c r="B13" s="15">
        <v>7</v>
      </c>
      <c r="C13" s="17">
        <v>5</v>
      </c>
      <c r="D13" s="17">
        <v>5</v>
      </c>
      <c r="E13" s="17">
        <v>5</v>
      </c>
      <c r="F13" s="17">
        <v>4</v>
      </c>
      <c r="G13" s="17">
        <v>5</v>
      </c>
      <c r="H13" s="17">
        <v>4</v>
      </c>
      <c r="I13" s="17">
        <v>5</v>
      </c>
      <c r="J13" s="17">
        <v>5</v>
      </c>
      <c r="K13" s="17">
        <v>5</v>
      </c>
      <c r="L13" s="17">
        <v>4</v>
      </c>
      <c r="M13" s="17">
        <v>4</v>
      </c>
      <c r="N13" s="17">
        <v>5</v>
      </c>
      <c r="O13" s="17">
        <v>5</v>
      </c>
      <c r="P13" s="17">
        <v>4</v>
      </c>
      <c r="Q13" s="17">
        <v>4</v>
      </c>
      <c r="R13" s="17">
        <v>4</v>
      </c>
      <c r="S13" s="17">
        <v>4</v>
      </c>
      <c r="T13" s="17">
        <v>5</v>
      </c>
      <c r="U13" s="17">
        <v>5</v>
      </c>
      <c r="V13" s="17">
        <v>5</v>
      </c>
      <c r="W13" s="17">
        <v>4</v>
      </c>
      <c r="X13" s="17">
        <v>4</v>
      </c>
      <c r="Y13" s="17">
        <v>4</v>
      </c>
      <c r="Z13" s="17">
        <v>4</v>
      </c>
      <c r="AA13" s="17">
        <v>4</v>
      </c>
      <c r="AB13" s="17">
        <v>4</v>
      </c>
      <c r="AC13" s="17">
        <v>4</v>
      </c>
      <c r="AD13" s="17">
        <v>5</v>
      </c>
      <c r="AE13" s="17">
        <v>5</v>
      </c>
      <c r="AF13" s="17">
        <v>4</v>
      </c>
      <c r="AG13" s="17">
        <v>5</v>
      </c>
      <c r="AH13" s="17">
        <v>4</v>
      </c>
      <c r="AI13" s="17">
        <v>5</v>
      </c>
      <c r="AJ13" s="17">
        <f>SUM(C13:AI13)</f>
        <v>148</v>
      </c>
      <c r="AK13" s="17">
        <f t="shared" si="0"/>
        <v>165</v>
      </c>
      <c r="AL13" s="18">
        <f t="shared" si="1"/>
        <v>89.696969696969703</v>
      </c>
      <c r="AN13" s="13">
        <v>100</v>
      </c>
    </row>
    <row r="14" spans="1:47" x14ac:dyDescent="0.25">
      <c r="A14" s="71"/>
      <c r="B14" s="15">
        <v>8</v>
      </c>
      <c r="C14" s="17">
        <v>5</v>
      </c>
      <c r="D14" s="17">
        <v>5</v>
      </c>
      <c r="E14" s="17">
        <v>5</v>
      </c>
      <c r="F14" s="17">
        <v>5</v>
      </c>
      <c r="G14" s="17">
        <v>5</v>
      </c>
      <c r="H14" s="17">
        <v>4</v>
      </c>
      <c r="I14" s="17">
        <v>5</v>
      </c>
      <c r="J14" s="17">
        <v>5</v>
      </c>
      <c r="K14" s="17">
        <v>5</v>
      </c>
      <c r="L14" s="17">
        <v>4</v>
      </c>
      <c r="M14" s="17">
        <v>5</v>
      </c>
      <c r="N14" s="17">
        <v>5</v>
      </c>
      <c r="O14" s="17">
        <v>5</v>
      </c>
      <c r="P14" s="17">
        <v>4</v>
      </c>
      <c r="Q14" s="17">
        <v>5</v>
      </c>
      <c r="R14" s="17">
        <v>5</v>
      </c>
      <c r="S14" s="17">
        <v>5</v>
      </c>
      <c r="T14" s="17">
        <v>5</v>
      </c>
      <c r="U14" s="17">
        <v>5</v>
      </c>
      <c r="V14" s="17">
        <v>5</v>
      </c>
      <c r="W14" s="17">
        <v>5</v>
      </c>
      <c r="X14" s="17">
        <v>4</v>
      </c>
      <c r="Y14" s="17">
        <v>4</v>
      </c>
      <c r="Z14" s="17">
        <v>4</v>
      </c>
      <c r="AA14" s="17">
        <v>5</v>
      </c>
      <c r="AB14" s="17">
        <v>4</v>
      </c>
      <c r="AC14" s="17">
        <v>4</v>
      </c>
      <c r="AD14" s="17">
        <v>5</v>
      </c>
      <c r="AE14" s="17">
        <v>5</v>
      </c>
      <c r="AF14" s="17">
        <v>5</v>
      </c>
      <c r="AG14" s="17">
        <v>5</v>
      </c>
      <c r="AH14" s="17">
        <v>4</v>
      </c>
      <c r="AI14" s="17">
        <v>4</v>
      </c>
      <c r="AJ14" s="17">
        <f>SUM(C14:AI14)</f>
        <v>155</v>
      </c>
      <c r="AK14" s="17">
        <f t="shared" si="0"/>
        <v>165</v>
      </c>
      <c r="AL14" s="18">
        <f t="shared" si="1"/>
        <v>93.939393939393938</v>
      </c>
      <c r="AN14" s="13">
        <v>100</v>
      </c>
    </row>
    <row r="15" spans="1:47" x14ac:dyDescent="0.25">
      <c r="A15" s="30"/>
      <c r="B15" s="15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>
        <f>SUM(AJ12:AJ14)</f>
        <v>455</v>
      </c>
      <c r="AK15" s="17">
        <f t="shared" si="0"/>
        <v>165</v>
      </c>
      <c r="AL15" s="18">
        <f>AM15/3</f>
        <v>91.919191919191917</v>
      </c>
      <c r="AM15" s="31">
        <f>SUM(AL12:AL14)</f>
        <v>275.75757575757575</v>
      </c>
    </row>
    <row r="16" spans="1:47" x14ac:dyDescent="0.25">
      <c r="A16" s="71" t="s">
        <v>36</v>
      </c>
      <c r="B16" s="15">
        <v>9</v>
      </c>
      <c r="C16" s="17">
        <v>5</v>
      </c>
      <c r="D16" s="17">
        <v>5</v>
      </c>
      <c r="E16" s="17">
        <v>5</v>
      </c>
      <c r="F16" s="17">
        <v>4</v>
      </c>
      <c r="G16" s="17">
        <v>5</v>
      </c>
      <c r="H16" s="17">
        <v>3</v>
      </c>
      <c r="I16" s="17">
        <v>5</v>
      </c>
      <c r="J16" s="17">
        <v>5</v>
      </c>
      <c r="K16" s="17">
        <v>5</v>
      </c>
      <c r="L16" s="17">
        <v>4</v>
      </c>
      <c r="M16" s="17">
        <v>5</v>
      </c>
      <c r="N16" s="17">
        <v>5</v>
      </c>
      <c r="O16" s="17">
        <v>5</v>
      </c>
      <c r="P16" s="17">
        <v>4</v>
      </c>
      <c r="Q16" s="17">
        <v>5</v>
      </c>
      <c r="R16" s="17">
        <v>5</v>
      </c>
      <c r="S16" s="17">
        <v>5</v>
      </c>
      <c r="T16" s="17">
        <v>4</v>
      </c>
      <c r="U16" s="17">
        <v>5</v>
      </c>
      <c r="V16" s="17">
        <v>4</v>
      </c>
      <c r="W16" s="17">
        <v>4</v>
      </c>
      <c r="X16" s="17">
        <v>4</v>
      </c>
      <c r="Y16" s="17">
        <v>4</v>
      </c>
      <c r="Z16" s="17">
        <v>3</v>
      </c>
      <c r="AA16" s="17">
        <v>5</v>
      </c>
      <c r="AB16" s="17">
        <v>5</v>
      </c>
      <c r="AC16" s="17">
        <v>5</v>
      </c>
      <c r="AD16" s="17">
        <v>5</v>
      </c>
      <c r="AE16" s="17">
        <v>4</v>
      </c>
      <c r="AF16" s="17">
        <v>5</v>
      </c>
      <c r="AG16" s="17">
        <v>4</v>
      </c>
      <c r="AH16" s="17">
        <v>4</v>
      </c>
      <c r="AI16" s="17">
        <v>5</v>
      </c>
      <c r="AJ16" s="17">
        <f>SUM(C16:AI16)</f>
        <v>150</v>
      </c>
      <c r="AK16" s="17">
        <f t="shared" si="0"/>
        <v>165</v>
      </c>
      <c r="AL16" s="18">
        <f t="shared" si="1"/>
        <v>90.909090909090907</v>
      </c>
      <c r="AN16" s="13">
        <v>100</v>
      </c>
    </row>
    <row r="17" spans="1:40" x14ac:dyDescent="0.25">
      <c r="A17" s="71"/>
      <c r="B17" s="15">
        <v>10</v>
      </c>
      <c r="C17" s="17">
        <v>5</v>
      </c>
      <c r="D17" s="17">
        <v>5</v>
      </c>
      <c r="E17" s="17">
        <v>5</v>
      </c>
      <c r="F17" s="17">
        <v>5</v>
      </c>
      <c r="G17" s="17">
        <v>5</v>
      </c>
      <c r="H17" s="17">
        <v>3</v>
      </c>
      <c r="I17" s="17">
        <v>5</v>
      </c>
      <c r="J17" s="17">
        <v>5</v>
      </c>
      <c r="K17" s="17">
        <v>5</v>
      </c>
      <c r="L17" s="17">
        <v>4</v>
      </c>
      <c r="M17" s="17">
        <v>5</v>
      </c>
      <c r="N17" s="17">
        <v>5</v>
      </c>
      <c r="O17" s="17">
        <v>5</v>
      </c>
      <c r="P17" s="17">
        <v>4</v>
      </c>
      <c r="Q17" s="17">
        <v>5</v>
      </c>
      <c r="R17" s="17">
        <v>4</v>
      </c>
      <c r="S17" s="17">
        <v>5</v>
      </c>
      <c r="T17" s="17">
        <v>5</v>
      </c>
      <c r="U17" s="17">
        <v>5</v>
      </c>
      <c r="V17" s="17">
        <v>4</v>
      </c>
      <c r="W17" s="17">
        <v>4</v>
      </c>
      <c r="X17" s="17">
        <v>4</v>
      </c>
      <c r="Y17" s="17">
        <v>4</v>
      </c>
      <c r="Z17" s="17">
        <v>3</v>
      </c>
      <c r="AA17" s="17">
        <v>5</v>
      </c>
      <c r="AB17" s="17">
        <v>4</v>
      </c>
      <c r="AC17" s="17">
        <v>5</v>
      </c>
      <c r="AD17" s="17">
        <v>4</v>
      </c>
      <c r="AE17" s="17">
        <v>4</v>
      </c>
      <c r="AF17" s="17">
        <v>5</v>
      </c>
      <c r="AG17" s="17">
        <v>4</v>
      </c>
      <c r="AH17" s="17">
        <v>4</v>
      </c>
      <c r="AI17" s="17">
        <v>5</v>
      </c>
      <c r="AJ17" s="17">
        <f>SUM(C17:AI17)</f>
        <v>149</v>
      </c>
      <c r="AK17" s="17">
        <f t="shared" si="0"/>
        <v>165</v>
      </c>
      <c r="AL17" s="18">
        <f t="shared" si="1"/>
        <v>90.303030303030312</v>
      </c>
      <c r="AN17" s="13">
        <v>100</v>
      </c>
    </row>
    <row r="18" spans="1:40" x14ac:dyDescent="0.25">
      <c r="A18" s="71"/>
      <c r="B18" s="15">
        <v>11</v>
      </c>
      <c r="C18" s="17">
        <v>4</v>
      </c>
      <c r="D18" s="17">
        <v>5</v>
      </c>
      <c r="E18" s="17">
        <v>5</v>
      </c>
      <c r="F18" s="17">
        <v>5</v>
      </c>
      <c r="G18" s="17">
        <v>4</v>
      </c>
      <c r="H18" s="17">
        <v>3</v>
      </c>
      <c r="I18" s="17">
        <v>5</v>
      </c>
      <c r="J18" s="17">
        <v>5</v>
      </c>
      <c r="K18" s="17">
        <v>4</v>
      </c>
      <c r="L18" s="17">
        <v>4</v>
      </c>
      <c r="M18" s="17">
        <v>4</v>
      </c>
      <c r="N18" s="17">
        <v>4</v>
      </c>
      <c r="O18" s="17">
        <v>4</v>
      </c>
      <c r="P18" s="17">
        <v>3</v>
      </c>
      <c r="Q18" s="17">
        <v>4</v>
      </c>
      <c r="R18" s="17">
        <v>4</v>
      </c>
      <c r="S18" s="17">
        <v>5</v>
      </c>
      <c r="T18" s="17">
        <v>4</v>
      </c>
      <c r="U18" s="17">
        <v>5</v>
      </c>
      <c r="V18" s="17">
        <v>5</v>
      </c>
      <c r="W18" s="17">
        <v>5</v>
      </c>
      <c r="X18" s="17">
        <v>4</v>
      </c>
      <c r="Y18" s="17">
        <v>4</v>
      </c>
      <c r="Z18" s="17">
        <v>3</v>
      </c>
      <c r="AA18" s="17">
        <v>4</v>
      </c>
      <c r="AB18" s="17">
        <v>4</v>
      </c>
      <c r="AC18" s="17">
        <v>4</v>
      </c>
      <c r="AD18" s="17">
        <v>4</v>
      </c>
      <c r="AE18" s="17">
        <v>4</v>
      </c>
      <c r="AF18" s="17">
        <v>4</v>
      </c>
      <c r="AG18" s="17">
        <v>4</v>
      </c>
      <c r="AH18" s="17">
        <v>5</v>
      </c>
      <c r="AI18" s="17">
        <v>4</v>
      </c>
      <c r="AJ18" s="17">
        <f>SUM(C18:AI18)</f>
        <v>139</v>
      </c>
      <c r="AK18" s="17">
        <f t="shared" si="0"/>
        <v>165</v>
      </c>
      <c r="AL18" s="18">
        <f t="shared" si="1"/>
        <v>84.242424242424235</v>
      </c>
      <c r="AN18" s="13">
        <v>100</v>
      </c>
    </row>
    <row r="19" spans="1:40" x14ac:dyDescent="0.25">
      <c r="A19" s="71"/>
      <c r="B19" s="15">
        <v>12</v>
      </c>
      <c r="C19" s="17">
        <v>5</v>
      </c>
      <c r="D19" s="17">
        <v>4</v>
      </c>
      <c r="E19" s="17">
        <v>5</v>
      </c>
      <c r="F19" s="17">
        <v>5</v>
      </c>
      <c r="G19" s="17">
        <v>5</v>
      </c>
      <c r="H19" s="17">
        <v>4</v>
      </c>
      <c r="I19" s="17">
        <v>5</v>
      </c>
      <c r="J19" s="17">
        <v>5</v>
      </c>
      <c r="K19" s="17">
        <v>5</v>
      </c>
      <c r="L19" s="17">
        <v>5</v>
      </c>
      <c r="M19" s="17">
        <v>5</v>
      </c>
      <c r="N19" s="17">
        <v>5</v>
      </c>
      <c r="O19" s="17">
        <v>5</v>
      </c>
      <c r="P19" s="17">
        <v>4</v>
      </c>
      <c r="Q19" s="17">
        <v>5</v>
      </c>
      <c r="R19" s="17">
        <v>5</v>
      </c>
      <c r="S19" s="17">
        <v>5</v>
      </c>
      <c r="T19" s="17">
        <v>4</v>
      </c>
      <c r="U19" s="17">
        <v>4</v>
      </c>
      <c r="V19" s="17">
        <v>5</v>
      </c>
      <c r="W19" s="17">
        <v>5</v>
      </c>
      <c r="X19" s="17">
        <v>4</v>
      </c>
      <c r="Y19" s="17">
        <v>4</v>
      </c>
      <c r="Z19" s="17">
        <v>4</v>
      </c>
      <c r="AA19" s="17">
        <v>5</v>
      </c>
      <c r="AB19" s="17">
        <v>4</v>
      </c>
      <c r="AC19" s="17">
        <v>5</v>
      </c>
      <c r="AD19" s="17">
        <v>5</v>
      </c>
      <c r="AE19" s="17">
        <v>4</v>
      </c>
      <c r="AF19" s="17">
        <v>4</v>
      </c>
      <c r="AG19" s="17">
        <v>5</v>
      </c>
      <c r="AH19" s="17">
        <v>5</v>
      </c>
      <c r="AI19" s="17">
        <v>4</v>
      </c>
      <c r="AJ19" s="17">
        <f>SUM(C19:AI19)</f>
        <v>153</v>
      </c>
      <c r="AK19" s="17">
        <f t="shared" si="0"/>
        <v>165</v>
      </c>
      <c r="AL19" s="18">
        <f t="shared" si="1"/>
        <v>92.72727272727272</v>
      </c>
      <c r="AN19" s="13">
        <v>100</v>
      </c>
    </row>
    <row r="20" spans="1:40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>
        <f>SUM(AJ16:AJ19)</f>
        <v>591</v>
      </c>
      <c r="AK20" s="16"/>
      <c r="AL20" s="16">
        <f>AM20/4</f>
        <v>89.545454545454533</v>
      </c>
      <c r="AM20" s="31">
        <f>SUM(AL16:AL19)</f>
        <v>358.18181818181813</v>
      </c>
    </row>
    <row r="23" spans="1:40" x14ac:dyDescent="0.25">
      <c r="C23" s="74" t="s">
        <v>33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4" spans="1:40" x14ac:dyDescent="0.25">
      <c r="C24" s="74" t="s">
        <v>34</v>
      </c>
      <c r="D24" s="74"/>
      <c r="E24" s="74"/>
      <c r="F24" s="74"/>
      <c r="G24" s="74"/>
      <c r="H24" s="74" t="s">
        <v>35</v>
      </c>
      <c r="I24" s="74"/>
      <c r="J24" s="74"/>
      <c r="K24" s="74" t="s">
        <v>103</v>
      </c>
      <c r="L24" s="74"/>
      <c r="M24" s="74"/>
      <c r="N24" s="74"/>
    </row>
    <row r="25" spans="1:40" x14ac:dyDescent="0.25">
      <c r="B25" s="13" t="s">
        <v>102</v>
      </c>
      <c r="C25" s="13">
        <v>1</v>
      </c>
      <c r="D25" s="13">
        <v>2</v>
      </c>
      <c r="E25" s="13">
        <v>3</v>
      </c>
      <c r="F25" s="13">
        <v>4</v>
      </c>
      <c r="G25" s="13">
        <v>5</v>
      </c>
      <c r="H25" s="13">
        <v>6</v>
      </c>
      <c r="I25" s="13">
        <v>7</v>
      </c>
      <c r="J25" s="13">
        <v>8</v>
      </c>
      <c r="K25" s="13">
        <v>9</v>
      </c>
      <c r="L25" s="13">
        <v>10</v>
      </c>
      <c r="M25" s="13">
        <v>11</v>
      </c>
      <c r="N25" s="13">
        <v>12</v>
      </c>
    </row>
    <row r="26" spans="1:40" x14ac:dyDescent="0.25">
      <c r="B26" s="13">
        <v>1</v>
      </c>
    </row>
    <row r="27" spans="1:40" x14ac:dyDescent="0.25">
      <c r="B27" s="13">
        <v>2</v>
      </c>
    </row>
    <row r="28" spans="1:40" x14ac:dyDescent="0.25">
      <c r="B28" s="13">
        <v>3</v>
      </c>
    </row>
    <row r="29" spans="1:40" x14ac:dyDescent="0.25">
      <c r="B29" s="13">
        <v>4</v>
      </c>
    </row>
    <row r="30" spans="1:40" x14ac:dyDescent="0.25">
      <c r="B30" s="13">
        <v>5</v>
      </c>
    </row>
    <row r="31" spans="1:40" x14ac:dyDescent="0.25">
      <c r="B31" s="13">
        <v>6</v>
      </c>
    </row>
    <row r="32" spans="1:40" x14ac:dyDescent="0.25">
      <c r="B32" s="13">
        <v>7</v>
      </c>
    </row>
    <row r="33" spans="2:2" x14ac:dyDescent="0.25">
      <c r="B33" s="13">
        <v>8</v>
      </c>
    </row>
    <row r="34" spans="2:2" x14ac:dyDescent="0.25">
      <c r="B34" s="13">
        <v>9</v>
      </c>
    </row>
    <row r="35" spans="2:2" x14ac:dyDescent="0.25">
      <c r="B35" s="13">
        <v>10</v>
      </c>
    </row>
    <row r="36" spans="2:2" x14ac:dyDescent="0.25">
      <c r="B36" s="13">
        <v>11</v>
      </c>
    </row>
    <row r="37" spans="2:2" x14ac:dyDescent="0.25">
      <c r="B37" s="13">
        <v>12</v>
      </c>
    </row>
    <row r="38" spans="2:2" x14ac:dyDescent="0.25">
      <c r="B38" s="13">
        <v>13</v>
      </c>
    </row>
    <row r="39" spans="2:2" x14ac:dyDescent="0.25">
      <c r="B39" s="13">
        <v>14</v>
      </c>
    </row>
    <row r="40" spans="2:2" x14ac:dyDescent="0.25">
      <c r="B40" s="13">
        <v>15</v>
      </c>
    </row>
    <row r="41" spans="2:2" x14ac:dyDescent="0.25">
      <c r="B41" s="13">
        <v>16</v>
      </c>
    </row>
    <row r="42" spans="2:2" x14ac:dyDescent="0.25">
      <c r="B42" s="13">
        <v>17</v>
      </c>
    </row>
    <row r="43" spans="2:2" x14ac:dyDescent="0.25">
      <c r="B43" s="13">
        <v>18</v>
      </c>
    </row>
    <row r="44" spans="2:2" x14ac:dyDescent="0.25">
      <c r="B44" s="13">
        <v>19</v>
      </c>
    </row>
    <row r="45" spans="2:2" x14ac:dyDescent="0.25">
      <c r="B45" s="13">
        <v>20</v>
      </c>
    </row>
    <row r="46" spans="2:2" x14ac:dyDescent="0.25">
      <c r="B46" s="13">
        <v>21</v>
      </c>
    </row>
    <row r="47" spans="2:2" x14ac:dyDescent="0.25">
      <c r="B47" s="13">
        <v>22</v>
      </c>
    </row>
    <row r="48" spans="2:2" x14ac:dyDescent="0.25">
      <c r="B48" s="13">
        <v>23</v>
      </c>
    </row>
    <row r="49" spans="2:2" x14ac:dyDescent="0.25">
      <c r="B49" s="13">
        <v>24</v>
      </c>
    </row>
    <row r="50" spans="2:2" x14ac:dyDescent="0.25">
      <c r="B50" s="13">
        <v>25</v>
      </c>
    </row>
    <row r="51" spans="2:2" x14ac:dyDescent="0.25">
      <c r="B51" s="13">
        <v>26</v>
      </c>
    </row>
    <row r="52" spans="2:2" x14ac:dyDescent="0.25">
      <c r="B52" s="13">
        <v>27</v>
      </c>
    </row>
    <row r="53" spans="2:2" x14ac:dyDescent="0.25">
      <c r="B53" s="13">
        <v>28</v>
      </c>
    </row>
    <row r="54" spans="2:2" x14ac:dyDescent="0.25">
      <c r="B54" s="13">
        <v>29</v>
      </c>
    </row>
    <row r="55" spans="2:2" x14ac:dyDescent="0.25">
      <c r="B55" s="13">
        <v>30</v>
      </c>
    </row>
    <row r="56" spans="2:2" x14ac:dyDescent="0.25">
      <c r="B56" s="13">
        <v>31</v>
      </c>
    </row>
    <row r="57" spans="2:2" x14ac:dyDescent="0.25">
      <c r="B57" s="13">
        <v>32</v>
      </c>
    </row>
    <row r="58" spans="2:2" x14ac:dyDescent="0.25">
      <c r="B58" s="13">
        <v>33</v>
      </c>
    </row>
  </sheetData>
  <mergeCells count="18">
    <mergeCell ref="C24:G24"/>
    <mergeCell ref="H24:J24"/>
    <mergeCell ref="K24:N24"/>
    <mergeCell ref="C23:N23"/>
    <mergeCell ref="AU5:AU6"/>
    <mergeCell ref="AR5:AR6"/>
    <mergeCell ref="AS5:AS6"/>
    <mergeCell ref="AP5:AP6"/>
    <mergeCell ref="AQ5:AQ6"/>
    <mergeCell ref="AT5:AT6"/>
    <mergeCell ref="A12:A14"/>
    <mergeCell ref="A16:A19"/>
    <mergeCell ref="AK4:AK5"/>
    <mergeCell ref="AJ4:AJ5"/>
    <mergeCell ref="A4:A5"/>
    <mergeCell ref="B4:B5"/>
    <mergeCell ref="C4:AI4"/>
    <mergeCell ref="A6:A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9"/>
  <sheetViews>
    <sheetView workbookViewId="0">
      <selection activeCell="S15" sqref="S15"/>
    </sheetView>
  </sheetViews>
  <sheetFormatPr defaultRowHeight="15" x14ac:dyDescent="0.25"/>
  <cols>
    <col min="3" max="16" width="4.5703125" customWidth="1"/>
  </cols>
  <sheetData>
    <row r="2" spans="2:17" x14ac:dyDescent="0.25">
      <c r="C2" s="77" t="s">
        <v>44</v>
      </c>
      <c r="D2" s="77"/>
      <c r="E2" s="77"/>
      <c r="F2" s="77"/>
      <c r="G2" s="77"/>
      <c r="I2" t="s">
        <v>42</v>
      </c>
    </row>
    <row r="3" spans="2:17" x14ac:dyDescent="0.25">
      <c r="C3">
        <v>1</v>
      </c>
      <c r="D3">
        <v>2</v>
      </c>
      <c r="E3">
        <v>3</v>
      </c>
      <c r="F3">
        <v>4</v>
      </c>
      <c r="G3">
        <v>5</v>
      </c>
      <c r="I3">
        <v>6</v>
      </c>
      <c r="J3">
        <v>7</v>
      </c>
      <c r="K3">
        <v>8</v>
      </c>
      <c r="M3">
        <v>9</v>
      </c>
      <c r="N3">
        <v>10</v>
      </c>
      <c r="O3">
        <v>11</v>
      </c>
      <c r="P3">
        <v>12</v>
      </c>
      <c r="Q3" t="s">
        <v>41</v>
      </c>
    </row>
    <row r="4" spans="2:17" x14ac:dyDescent="0.25">
      <c r="B4">
        <v>1</v>
      </c>
      <c r="C4">
        <f>'Hasil Uji Kepraktisan'!C6</f>
        <v>5</v>
      </c>
      <c r="D4">
        <v>5</v>
      </c>
      <c r="E4">
        <v>5</v>
      </c>
      <c r="F4">
        <v>4</v>
      </c>
      <c r="G4">
        <v>5</v>
      </c>
      <c r="H4">
        <f>SUM(C4:G4)</f>
        <v>24</v>
      </c>
      <c r="I4">
        <v>5</v>
      </c>
      <c r="J4">
        <v>5</v>
      </c>
      <c r="K4">
        <v>5</v>
      </c>
      <c r="L4">
        <f>SUM(I4:K4)</f>
        <v>15</v>
      </c>
      <c r="M4">
        <v>5</v>
      </c>
      <c r="N4">
        <v>5</v>
      </c>
      <c r="O4">
        <v>4</v>
      </c>
      <c r="P4">
        <v>5</v>
      </c>
      <c r="Q4">
        <f>SUM(M4:P4)</f>
        <v>19</v>
      </c>
    </row>
    <row r="5" spans="2:17" x14ac:dyDescent="0.25">
      <c r="B5">
        <v>2</v>
      </c>
      <c r="C5">
        <f>'Hasil Uji Kepraktisan'!D6</f>
        <v>5</v>
      </c>
      <c r="D5">
        <v>5</v>
      </c>
      <c r="E5">
        <v>4</v>
      </c>
      <c r="F5">
        <v>5</v>
      </c>
      <c r="G5">
        <v>5</v>
      </c>
      <c r="H5">
        <f t="shared" ref="H5:H29" si="0">SUM(C5:G5)</f>
        <v>24</v>
      </c>
      <c r="I5">
        <v>5</v>
      </c>
      <c r="J5">
        <v>5</v>
      </c>
      <c r="K5">
        <v>5</v>
      </c>
      <c r="L5">
        <f t="shared" ref="L5:L29" si="1">SUM(I5:K5)</f>
        <v>15</v>
      </c>
      <c r="M5">
        <v>5</v>
      </c>
      <c r="N5">
        <v>5</v>
      </c>
      <c r="O5">
        <v>5</v>
      </c>
      <c r="P5">
        <v>4</v>
      </c>
      <c r="Q5">
        <f t="shared" ref="Q5:Q29" si="2">SUM(M5:P5)</f>
        <v>19</v>
      </c>
    </row>
    <row r="6" spans="2:17" x14ac:dyDescent="0.25">
      <c r="B6">
        <v>3</v>
      </c>
      <c r="C6">
        <f>'Hasil Uji Kepraktisan'!E6</f>
        <v>4</v>
      </c>
      <c r="D6">
        <v>5</v>
      </c>
      <c r="E6">
        <v>5</v>
      </c>
      <c r="F6">
        <v>5</v>
      </c>
      <c r="G6">
        <v>5</v>
      </c>
      <c r="H6">
        <f t="shared" si="0"/>
        <v>24</v>
      </c>
      <c r="I6">
        <v>5</v>
      </c>
      <c r="J6">
        <v>5</v>
      </c>
      <c r="K6">
        <v>5</v>
      </c>
      <c r="L6">
        <f t="shared" si="1"/>
        <v>15</v>
      </c>
      <c r="M6">
        <v>5</v>
      </c>
      <c r="N6">
        <v>5</v>
      </c>
      <c r="O6">
        <v>5</v>
      </c>
      <c r="P6">
        <v>5</v>
      </c>
      <c r="Q6">
        <f t="shared" si="2"/>
        <v>20</v>
      </c>
    </row>
    <row r="7" spans="2:17" x14ac:dyDescent="0.25">
      <c r="B7">
        <v>4</v>
      </c>
      <c r="C7">
        <v>5</v>
      </c>
      <c r="D7">
        <v>5</v>
      </c>
      <c r="E7">
        <v>4</v>
      </c>
      <c r="F7">
        <v>5</v>
      </c>
      <c r="G7">
        <v>4</v>
      </c>
      <c r="H7">
        <f t="shared" si="0"/>
        <v>23</v>
      </c>
      <c r="I7">
        <v>4</v>
      </c>
      <c r="J7">
        <v>4</v>
      </c>
      <c r="K7">
        <v>5</v>
      </c>
      <c r="L7">
        <f t="shared" si="1"/>
        <v>13</v>
      </c>
      <c r="M7">
        <v>4</v>
      </c>
      <c r="N7">
        <v>5</v>
      </c>
      <c r="O7">
        <v>5</v>
      </c>
      <c r="P7">
        <v>5</v>
      </c>
      <c r="Q7">
        <f t="shared" si="2"/>
        <v>19</v>
      </c>
    </row>
    <row r="8" spans="2:17" x14ac:dyDescent="0.25">
      <c r="B8">
        <v>5</v>
      </c>
      <c r="C8">
        <v>5</v>
      </c>
      <c r="D8">
        <v>5</v>
      </c>
      <c r="E8">
        <v>5</v>
      </c>
      <c r="F8">
        <v>4</v>
      </c>
      <c r="G8">
        <v>5</v>
      </c>
      <c r="H8">
        <f t="shared" si="0"/>
        <v>24</v>
      </c>
      <c r="I8">
        <v>5</v>
      </c>
      <c r="J8">
        <v>5</v>
      </c>
      <c r="K8">
        <v>5</v>
      </c>
      <c r="L8">
        <f t="shared" si="1"/>
        <v>15</v>
      </c>
      <c r="M8">
        <v>5</v>
      </c>
      <c r="N8">
        <v>5</v>
      </c>
      <c r="O8">
        <v>4</v>
      </c>
      <c r="P8">
        <v>5</v>
      </c>
      <c r="Q8">
        <f t="shared" si="2"/>
        <v>19</v>
      </c>
    </row>
    <row r="9" spans="2:17" x14ac:dyDescent="0.25">
      <c r="B9">
        <v>6</v>
      </c>
      <c r="C9">
        <v>4</v>
      </c>
      <c r="D9">
        <v>4</v>
      </c>
      <c r="E9">
        <v>4</v>
      </c>
      <c r="F9">
        <v>4</v>
      </c>
      <c r="G9">
        <v>4</v>
      </c>
      <c r="H9">
        <f t="shared" si="0"/>
        <v>20</v>
      </c>
      <c r="I9">
        <v>4</v>
      </c>
      <c r="J9">
        <v>4</v>
      </c>
      <c r="K9">
        <v>4</v>
      </c>
      <c r="L9">
        <f t="shared" si="1"/>
        <v>12</v>
      </c>
      <c r="M9">
        <v>3</v>
      </c>
      <c r="N9">
        <v>3</v>
      </c>
      <c r="O9">
        <v>3</v>
      </c>
      <c r="P9">
        <v>4</v>
      </c>
      <c r="Q9">
        <f t="shared" si="2"/>
        <v>13</v>
      </c>
    </row>
    <row r="10" spans="2:17" x14ac:dyDescent="0.25">
      <c r="B10">
        <v>7</v>
      </c>
      <c r="C10">
        <v>5</v>
      </c>
      <c r="D10">
        <v>5</v>
      </c>
      <c r="E10">
        <v>5</v>
      </c>
      <c r="F10">
        <v>5</v>
      </c>
      <c r="G10">
        <v>4</v>
      </c>
      <c r="H10">
        <f t="shared" si="0"/>
        <v>24</v>
      </c>
      <c r="I10">
        <v>5</v>
      </c>
      <c r="J10">
        <v>5</v>
      </c>
      <c r="K10">
        <v>5</v>
      </c>
      <c r="L10">
        <f t="shared" si="1"/>
        <v>15</v>
      </c>
      <c r="M10">
        <v>5</v>
      </c>
      <c r="N10">
        <v>5</v>
      </c>
      <c r="O10">
        <v>5</v>
      </c>
      <c r="P10">
        <v>5</v>
      </c>
      <c r="Q10">
        <f t="shared" si="2"/>
        <v>20</v>
      </c>
    </row>
    <row r="11" spans="2:17" x14ac:dyDescent="0.25">
      <c r="B11">
        <v>8</v>
      </c>
      <c r="C11">
        <v>5</v>
      </c>
      <c r="D11">
        <v>5</v>
      </c>
      <c r="E11">
        <v>4</v>
      </c>
      <c r="F11">
        <v>5</v>
      </c>
      <c r="G11">
        <v>5</v>
      </c>
      <c r="H11">
        <f t="shared" si="0"/>
        <v>24</v>
      </c>
      <c r="I11">
        <v>4</v>
      </c>
      <c r="J11">
        <v>5</v>
      </c>
      <c r="K11">
        <v>5</v>
      </c>
      <c r="L11">
        <f t="shared" si="1"/>
        <v>14</v>
      </c>
      <c r="M11">
        <v>5</v>
      </c>
      <c r="N11">
        <v>5</v>
      </c>
      <c r="O11">
        <v>5</v>
      </c>
      <c r="P11">
        <v>5</v>
      </c>
      <c r="Q11">
        <f t="shared" si="2"/>
        <v>20</v>
      </c>
    </row>
    <row r="12" spans="2:17" x14ac:dyDescent="0.25">
      <c r="B12">
        <v>9</v>
      </c>
      <c r="C12">
        <v>5</v>
      </c>
      <c r="D12">
        <v>5</v>
      </c>
      <c r="E12">
        <v>5</v>
      </c>
      <c r="F12">
        <v>3</v>
      </c>
      <c r="G12">
        <v>4</v>
      </c>
      <c r="H12">
        <f t="shared" si="0"/>
        <v>22</v>
      </c>
      <c r="I12">
        <v>5</v>
      </c>
      <c r="J12">
        <v>5</v>
      </c>
      <c r="K12">
        <v>5</v>
      </c>
      <c r="L12">
        <f t="shared" si="1"/>
        <v>15</v>
      </c>
      <c r="M12">
        <v>5</v>
      </c>
      <c r="N12">
        <v>5</v>
      </c>
      <c r="O12">
        <v>4</v>
      </c>
      <c r="P12">
        <v>5</v>
      </c>
      <c r="Q12">
        <f t="shared" si="2"/>
        <v>19</v>
      </c>
    </row>
    <row r="13" spans="2:17" x14ac:dyDescent="0.25">
      <c r="B13">
        <v>10</v>
      </c>
      <c r="C13">
        <v>5</v>
      </c>
      <c r="D13">
        <v>4</v>
      </c>
      <c r="E13">
        <v>4</v>
      </c>
      <c r="F13">
        <v>4</v>
      </c>
      <c r="G13">
        <v>4</v>
      </c>
      <c r="H13">
        <f t="shared" si="0"/>
        <v>21</v>
      </c>
      <c r="I13">
        <v>4</v>
      </c>
      <c r="J13">
        <v>4</v>
      </c>
      <c r="K13">
        <v>4</v>
      </c>
      <c r="L13">
        <f t="shared" si="1"/>
        <v>12</v>
      </c>
      <c r="M13">
        <v>4</v>
      </c>
      <c r="N13">
        <v>4</v>
      </c>
      <c r="O13">
        <v>4</v>
      </c>
      <c r="P13">
        <v>5</v>
      </c>
      <c r="Q13">
        <f t="shared" si="2"/>
        <v>17</v>
      </c>
    </row>
    <row r="14" spans="2:17" x14ac:dyDescent="0.25">
      <c r="B14">
        <v>11</v>
      </c>
      <c r="C14">
        <v>5</v>
      </c>
      <c r="D14">
        <v>5</v>
      </c>
      <c r="E14">
        <v>5</v>
      </c>
      <c r="F14">
        <v>4</v>
      </c>
      <c r="G14">
        <v>4</v>
      </c>
      <c r="H14">
        <f t="shared" si="0"/>
        <v>23</v>
      </c>
      <c r="I14">
        <v>5</v>
      </c>
      <c r="J14">
        <v>4</v>
      </c>
      <c r="K14">
        <v>5</v>
      </c>
      <c r="L14">
        <f t="shared" si="1"/>
        <v>14</v>
      </c>
      <c r="M14">
        <v>5</v>
      </c>
      <c r="N14">
        <v>5</v>
      </c>
      <c r="O14">
        <v>4</v>
      </c>
      <c r="P14">
        <v>5</v>
      </c>
      <c r="Q14">
        <f t="shared" si="2"/>
        <v>19</v>
      </c>
    </row>
    <row r="15" spans="2:17" x14ac:dyDescent="0.25">
      <c r="B15">
        <v>12</v>
      </c>
      <c r="C15">
        <v>5</v>
      </c>
      <c r="D15">
        <v>5</v>
      </c>
      <c r="E15">
        <v>5</v>
      </c>
      <c r="F15">
        <v>4</v>
      </c>
      <c r="G15">
        <v>5</v>
      </c>
      <c r="H15">
        <f t="shared" si="0"/>
        <v>24</v>
      </c>
      <c r="I15">
        <v>5</v>
      </c>
      <c r="J15">
        <v>5</v>
      </c>
      <c r="K15">
        <v>5</v>
      </c>
      <c r="L15">
        <f t="shared" si="1"/>
        <v>15</v>
      </c>
      <c r="M15">
        <v>5</v>
      </c>
      <c r="N15">
        <v>5</v>
      </c>
      <c r="O15">
        <v>4</v>
      </c>
      <c r="P15">
        <v>5</v>
      </c>
      <c r="Q15">
        <f t="shared" si="2"/>
        <v>19</v>
      </c>
    </row>
    <row r="16" spans="2:17" x14ac:dyDescent="0.25">
      <c r="B16">
        <v>13</v>
      </c>
      <c r="C16">
        <v>5</v>
      </c>
      <c r="D16">
        <v>5</v>
      </c>
      <c r="E16">
        <v>5</v>
      </c>
      <c r="F16">
        <v>4</v>
      </c>
      <c r="G16">
        <v>5</v>
      </c>
      <c r="H16">
        <f t="shared" si="0"/>
        <v>24</v>
      </c>
      <c r="I16">
        <v>5</v>
      </c>
      <c r="J16">
        <v>5</v>
      </c>
      <c r="K16">
        <v>5</v>
      </c>
      <c r="L16">
        <f t="shared" si="1"/>
        <v>15</v>
      </c>
      <c r="M16">
        <v>5</v>
      </c>
      <c r="N16">
        <v>5</v>
      </c>
      <c r="O16">
        <v>4</v>
      </c>
      <c r="P16">
        <v>5</v>
      </c>
      <c r="Q16">
        <f t="shared" si="2"/>
        <v>19</v>
      </c>
    </row>
    <row r="17" spans="2:17" x14ac:dyDescent="0.25">
      <c r="B17">
        <v>14</v>
      </c>
      <c r="C17">
        <v>4</v>
      </c>
      <c r="D17">
        <v>5</v>
      </c>
      <c r="E17">
        <v>5</v>
      </c>
      <c r="F17">
        <v>4</v>
      </c>
      <c r="G17">
        <v>4</v>
      </c>
      <c r="H17">
        <f t="shared" si="0"/>
        <v>22</v>
      </c>
      <c r="I17">
        <v>5</v>
      </c>
      <c r="J17">
        <v>4</v>
      </c>
      <c r="K17">
        <v>4</v>
      </c>
      <c r="L17">
        <f t="shared" si="1"/>
        <v>13</v>
      </c>
      <c r="M17">
        <v>4</v>
      </c>
      <c r="N17">
        <v>4</v>
      </c>
      <c r="O17">
        <v>3</v>
      </c>
      <c r="P17">
        <v>4</v>
      </c>
      <c r="Q17">
        <f t="shared" si="2"/>
        <v>15</v>
      </c>
    </row>
    <row r="18" spans="2:17" x14ac:dyDescent="0.25">
      <c r="B18">
        <v>15</v>
      </c>
      <c r="C18">
        <v>5</v>
      </c>
      <c r="D18">
        <v>5</v>
      </c>
      <c r="E18">
        <v>5</v>
      </c>
      <c r="F18">
        <v>4</v>
      </c>
      <c r="G18">
        <v>4</v>
      </c>
      <c r="H18">
        <f t="shared" si="0"/>
        <v>23</v>
      </c>
      <c r="I18">
        <v>5</v>
      </c>
      <c r="J18">
        <v>4</v>
      </c>
      <c r="K18">
        <v>5</v>
      </c>
      <c r="L18">
        <f t="shared" si="1"/>
        <v>14</v>
      </c>
      <c r="M18">
        <v>5</v>
      </c>
      <c r="N18">
        <v>5</v>
      </c>
      <c r="O18">
        <v>4</v>
      </c>
      <c r="P18">
        <v>5</v>
      </c>
      <c r="Q18">
        <f t="shared" si="2"/>
        <v>19</v>
      </c>
    </row>
    <row r="19" spans="2:17" x14ac:dyDescent="0.25">
      <c r="B19">
        <v>16</v>
      </c>
      <c r="C19">
        <v>5</v>
      </c>
      <c r="D19">
        <v>5</v>
      </c>
      <c r="E19">
        <v>5</v>
      </c>
      <c r="F19">
        <v>4</v>
      </c>
      <c r="G19">
        <v>4</v>
      </c>
      <c r="H19">
        <f t="shared" si="0"/>
        <v>23</v>
      </c>
      <c r="I19">
        <v>4</v>
      </c>
      <c r="J19">
        <v>4</v>
      </c>
      <c r="K19">
        <v>5</v>
      </c>
      <c r="L19">
        <f t="shared" si="1"/>
        <v>13</v>
      </c>
      <c r="M19">
        <v>5</v>
      </c>
      <c r="N19">
        <v>4</v>
      </c>
      <c r="O19">
        <v>4</v>
      </c>
      <c r="P19">
        <v>5</v>
      </c>
      <c r="Q19">
        <f t="shared" si="2"/>
        <v>18</v>
      </c>
    </row>
    <row r="20" spans="2:17" x14ac:dyDescent="0.25">
      <c r="B20">
        <v>17</v>
      </c>
      <c r="C20">
        <v>4</v>
      </c>
      <c r="D20">
        <v>4</v>
      </c>
      <c r="E20">
        <v>4</v>
      </c>
      <c r="F20">
        <v>4</v>
      </c>
      <c r="G20">
        <v>4</v>
      </c>
      <c r="H20">
        <f t="shared" si="0"/>
        <v>20</v>
      </c>
      <c r="I20">
        <v>4</v>
      </c>
      <c r="J20">
        <v>4</v>
      </c>
      <c r="K20">
        <v>4</v>
      </c>
      <c r="L20">
        <f t="shared" si="1"/>
        <v>12</v>
      </c>
      <c r="M20">
        <v>3</v>
      </c>
      <c r="N20">
        <v>3</v>
      </c>
      <c r="O20">
        <v>3</v>
      </c>
      <c r="P20">
        <v>4</v>
      </c>
      <c r="Q20">
        <f t="shared" si="2"/>
        <v>13</v>
      </c>
    </row>
    <row r="21" spans="2:17" x14ac:dyDescent="0.25">
      <c r="B21">
        <v>18</v>
      </c>
      <c r="C21">
        <v>5</v>
      </c>
      <c r="D21">
        <v>5</v>
      </c>
      <c r="E21">
        <v>5</v>
      </c>
      <c r="F21">
        <v>4</v>
      </c>
      <c r="G21">
        <v>4</v>
      </c>
      <c r="H21">
        <f t="shared" si="0"/>
        <v>23</v>
      </c>
      <c r="I21">
        <v>5</v>
      </c>
      <c r="J21">
        <v>4</v>
      </c>
      <c r="K21">
        <v>5</v>
      </c>
      <c r="L21">
        <f t="shared" si="1"/>
        <v>14</v>
      </c>
      <c r="M21">
        <v>5</v>
      </c>
      <c r="N21">
        <v>5</v>
      </c>
      <c r="O21">
        <v>4</v>
      </c>
      <c r="P21">
        <v>5</v>
      </c>
      <c r="Q21">
        <f t="shared" si="2"/>
        <v>19</v>
      </c>
    </row>
    <row r="22" spans="2:17" x14ac:dyDescent="0.25">
      <c r="B22">
        <v>19</v>
      </c>
      <c r="C22">
        <v>5</v>
      </c>
      <c r="D22">
        <v>5</v>
      </c>
      <c r="E22">
        <v>5</v>
      </c>
      <c r="F22">
        <v>3</v>
      </c>
      <c r="G22">
        <v>4</v>
      </c>
      <c r="H22">
        <f t="shared" si="0"/>
        <v>22</v>
      </c>
      <c r="I22">
        <v>4</v>
      </c>
      <c r="J22">
        <v>4</v>
      </c>
      <c r="K22">
        <v>4</v>
      </c>
      <c r="L22">
        <f t="shared" si="1"/>
        <v>12</v>
      </c>
      <c r="M22">
        <v>5</v>
      </c>
      <c r="N22">
        <v>4</v>
      </c>
      <c r="O22">
        <v>4</v>
      </c>
      <c r="P22">
        <v>4</v>
      </c>
      <c r="Q22">
        <f t="shared" si="2"/>
        <v>17</v>
      </c>
    </row>
    <row r="23" spans="2:17" x14ac:dyDescent="0.25">
      <c r="B23">
        <v>20</v>
      </c>
      <c r="C23">
        <v>4</v>
      </c>
      <c r="D23">
        <v>5</v>
      </c>
      <c r="E23">
        <v>5</v>
      </c>
      <c r="F23">
        <v>5</v>
      </c>
      <c r="G23">
        <v>4</v>
      </c>
      <c r="H23">
        <f t="shared" si="0"/>
        <v>23</v>
      </c>
      <c r="I23">
        <v>4</v>
      </c>
      <c r="J23">
        <v>4</v>
      </c>
      <c r="K23">
        <v>4</v>
      </c>
      <c r="L23">
        <f t="shared" si="1"/>
        <v>12</v>
      </c>
      <c r="M23">
        <v>5</v>
      </c>
      <c r="N23">
        <v>5</v>
      </c>
      <c r="O23">
        <v>4</v>
      </c>
      <c r="P23">
        <v>5</v>
      </c>
      <c r="Q23">
        <f t="shared" si="2"/>
        <v>19</v>
      </c>
    </row>
    <row r="24" spans="2:17" x14ac:dyDescent="0.25">
      <c r="B24">
        <v>21</v>
      </c>
      <c r="C24">
        <v>5</v>
      </c>
      <c r="D24">
        <v>4</v>
      </c>
      <c r="E24">
        <v>5</v>
      </c>
      <c r="F24">
        <v>4</v>
      </c>
      <c r="G24">
        <v>4</v>
      </c>
      <c r="H24">
        <f t="shared" si="0"/>
        <v>22</v>
      </c>
      <c r="I24">
        <v>5</v>
      </c>
      <c r="J24">
        <v>5</v>
      </c>
      <c r="K24">
        <v>5</v>
      </c>
      <c r="L24">
        <f t="shared" si="1"/>
        <v>15</v>
      </c>
      <c r="M24">
        <v>5</v>
      </c>
      <c r="N24">
        <v>4</v>
      </c>
      <c r="O24">
        <v>4</v>
      </c>
      <c r="P24">
        <v>5</v>
      </c>
      <c r="Q24">
        <f t="shared" si="2"/>
        <v>18</v>
      </c>
    </row>
    <row r="25" spans="2:17" x14ac:dyDescent="0.25">
      <c r="B25">
        <v>22</v>
      </c>
      <c r="C25">
        <v>5</v>
      </c>
      <c r="D25">
        <v>5</v>
      </c>
      <c r="E25">
        <v>5</v>
      </c>
      <c r="F25">
        <v>5</v>
      </c>
      <c r="G25">
        <v>4</v>
      </c>
      <c r="H25">
        <f t="shared" si="0"/>
        <v>24</v>
      </c>
      <c r="I25">
        <v>4</v>
      </c>
      <c r="J25">
        <v>5</v>
      </c>
      <c r="K25">
        <v>5</v>
      </c>
      <c r="L25">
        <f t="shared" si="1"/>
        <v>14</v>
      </c>
      <c r="M25">
        <v>4</v>
      </c>
      <c r="N25">
        <v>4</v>
      </c>
      <c r="O25">
        <v>4</v>
      </c>
      <c r="P25">
        <v>4</v>
      </c>
      <c r="Q25">
        <f t="shared" si="2"/>
        <v>16</v>
      </c>
    </row>
    <row r="26" spans="2:17" x14ac:dyDescent="0.25">
      <c r="B26">
        <v>23</v>
      </c>
      <c r="C26">
        <v>5</v>
      </c>
      <c r="D26">
        <v>4</v>
      </c>
      <c r="E26">
        <v>4</v>
      </c>
      <c r="F26">
        <v>5</v>
      </c>
      <c r="G26">
        <v>4</v>
      </c>
      <c r="H26">
        <f t="shared" si="0"/>
        <v>22</v>
      </c>
      <c r="I26">
        <v>5</v>
      </c>
      <c r="J26">
        <v>4</v>
      </c>
      <c r="K26">
        <v>5</v>
      </c>
      <c r="L26">
        <f t="shared" si="1"/>
        <v>14</v>
      </c>
      <c r="M26">
        <v>5</v>
      </c>
      <c r="N26">
        <v>5</v>
      </c>
      <c r="O26">
        <v>4</v>
      </c>
      <c r="P26">
        <v>4</v>
      </c>
      <c r="Q26">
        <f t="shared" si="2"/>
        <v>18</v>
      </c>
    </row>
    <row r="27" spans="2:17" x14ac:dyDescent="0.25">
      <c r="B27">
        <v>24</v>
      </c>
      <c r="C27">
        <v>5</v>
      </c>
      <c r="D27">
        <v>5</v>
      </c>
      <c r="E27">
        <v>5</v>
      </c>
      <c r="F27">
        <v>4</v>
      </c>
      <c r="G27">
        <v>5</v>
      </c>
      <c r="H27">
        <f t="shared" si="0"/>
        <v>24</v>
      </c>
      <c r="I27">
        <v>5</v>
      </c>
      <c r="J27">
        <v>5</v>
      </c>
      <c r="K27">
        <v>5</v>
      </c>
      <c r="L27">
        <f t="shared" si="1"/>
        <v>15</v>
      </c>
      <c r="M27">
        <v>4</v>
      </c>
      <c r="N27">
        <v>4</v>
      </c>
      <c r="O27">
        <v>4</v>
      </c>
      <c r="P27">
        <v>5</v>
      </c>
      <c r="Q27">
        <f t="shared" si="2"/>
        <v>17</v>
      </c>
    </row>
    <row r="28" spans="2:17" x14ac:dyDescent="0.25">
      <c r="B28">
        <v>25</v>
      </c>
      <c r="C28">
        <v>5</v>
      </c>
      <c r="D28">
        <v>5</v>
      </c>
      <c r="E28">
        <v>4</v>
      </c>
      <c r="F28">
        <v>5</v>
      </c>
      <c r="G28">
        <v>5</v>
      </c>
      <c r="H28">
        <f t="shared" si="0"/>
        <v>24</v>
      </c>
      <c r="I28">
        <v>5</v>
      </c>
      <c r="J28">
        <v>4</v>
      </c>
      <c r="K28">
        <v>4</v>
      </c>
      <c r="L28">
        <f t="shared" si="1"/>
        <v>13</v>
      </c>
      <c r="M28">
        <v>4</v>
      </c>
      <c r="N28">
        <v>4</v>
      </c>
      <c r="O28">
        <v>5</v>
      </c>
      <c r="P28">
        <v>5</v>
      </c>
      <c r="Q28">
        <f t="shared" si="2"/>
        <v>18</v>
      </c>
    </row>
    <row r="29" spans="2:17" x14ac:dyDescent="0.25">
      <c r="B29">
        <v>26</v>
      </c>
      <c r="C29">
        <v>5</v>
      </c>
      <c r="D29">
        <v>4</v>
      </c>
      <c r="E29">
        <v>4</v>
      </c>
      <c r="F29">
        <v>4</v>
      </c>
      <c r="G29">
        <v>5</v>
      </c>
      <c r="H29">
        <f t="shared" si="0"/>
        <v>22</v>
      </c>
      <c r="I29">
        <v>5</v>
      </c>
      <c r="J29">
        <v>5</v>
      </c>
      <c r="K29">
        <v>4</v>
      </c>
      <c r="L29">
        <f t="shared" si="1"/>
        <v>14</v>
      </c>
      <c r="M29">
        <v>5</v>
      </c>
      <c r="N29">
        <v>5</v>
      </c>
      <c r="O29">
        <v>4</v>
      </c>
      <c r="P29">
        <v>4</v>
      </c>
      <c r="Q29">
        <f t="shared" si="2"/>
        <v>18</v>
      </c>
    </row>
  </sheetData>
  <mergeCells count="1">
    <mergeCell ref="C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30"/>
  <sheetViews>
    <sheetView workbookViewId="0">
      <selection activeCell="K20" sqref="K20"/>
    </sheetView>
  </sheetViews>
  <sheetFormatPr defaultRowHeight="15" x14ac:dyDescent="0.25"/>
  <cols>
    <col min="2" max="2" width="6.28515625" style="1" customWidth="1"/>
    <col min="3" max="14" width="5.140625" customWidth="1"/>
    <col min="16" max="16" width="9.140625" style="1"/>
    <col min="17" max="18" width="13" customWidth="1"/>
    <col min="19" max="19" width="5.140625" customWidth="1"/>
    <col min="20" max="20" width="12.7109375" customWidth="1"/>
    <col min="21" max="21" width="14.42578125" customWidth="1"/>
    <col min="22" max="22" width="12.7109375" customWidth="1"/>
    <col min="23" max="23" width="9.85546875" customWidth="1"/>
  </cols>
  <sheetData>
    <row r="2" spans="2:23" x14ac:dyDescent="0.25">
      <c r="B2" s="78" t="s">
        <v>57</v>
      </c>
      <c r="C2" s="83" t="s">
        <v>44</v>
      </c>
      <c r="D2" s="83"/>
      <c r="E2" s="83"/>
      <c r="F2" s="83"/>
      <c r="G2" s="83"/>
      <c r="H2" s="83" t="s">
        <v>42</v>
      </c>
      <c r="I2" s="83"/>
      <c r="J2" s="83"/>
      <c r="K2" s="83" t="s">
        <v>43</v>
      </c>
      <c r="L2" s="83"/>
      <c r="M2" s="83"/>
      <c r="N2" s="83"/>
      <c r="O2" s="84" t="s">
        <v>24</v>
      </c>
      <c r="P2" s="84" t="s">
        <v>45</v>
      </c>
      <c r="Q2" s="84" t="s">
        <v>46</v>
      </c>
      <c r="R2" s="20"/>
      <c r="T2" s="23">
        <f>5*12</f>
        <v>60</v>
      </c>
    </row>
    <row r="3" spans="2:23" x14ac:dyDescent="0.25">
      <c r="B3" s="79"/>
      <c r="C3" s="26">
        <v>1</v>
      </c>
      <c r="D3" s="26">
        <v>2</v>
      </c>
      <c r="E3" s="26">
        <v>3</v>
      </c>
      <c r="F3" s="26">
        <v>4</v>
      </c>
      <c r="G3" s="26">
        <v>5</v>
      </c>
      <c r="H3" s="26">
        <v>6</v>
      </c>
      <c r="I3" s="26">
        <v>7</v>
      </c>
      <c r="J3" s="26">
        <v>8</v>
      </c>
      <c r="K3" s="26">
        <v>9</v>
      </c>
      <c r="L3" s="26">
        <v>10</v>
      </c>
      <c r="M3" s="26">
        <v>11</v>
      </c>
      <c r="N3" s="26">
        <v>12</v>
      </c>
      <c r="O3" s="84"/>
      <c r="P3" s="84"/>
      <c r="Q3" s="84"/>
      <c r="R3" s="20"/>
    </row>
    <row r="4" spans="2:23" x14ac:dyDescent="0.25">
      <c r="B4" s="9">
        <v>1</v>
      </c>
      <c r="C4" s="2">
        <v>5</v>
      </c>
      <c r="D4" s="2">
        <v>5</v>
      </c>
      <c r="E4" s="2">
        <v>5</v>
      </c>
      <c r="F4" s="2">
        <v>4</v>
      </c>
      <c r="G4" s="2">
        <v>5</v>
      </c>
      <c r="H4" s="2">
        <v>5</v>
      </c>
      <c r="I4" s="2">
        <v>5</v>
      </c>
      <c r="J4" s="2">
        <v>5</v>
      </c>
      <c r="K4" s="2">
        <v>5</v>
      </c>
      <c r="L4" s="2">
        <v>5</v>
      </c>
      <c r="M4" s="2">
        <v>4</v>
      </c>
      <c r="N4" s="2">
        <v>5</v>
      </c>
      <c r="O4" s="2">
        <f>SUM(C4:N4)</f>
        <v>58</v>
      </c>
      <c r="P4" s="10">
        <f>O4*100/60</f>
        <v>96.666666666666671</v>
      </c>
      <c r="Q4" s="2" t="str">
        <f>IF(P4&lt;=25,"Tidak Praktis",IF(P4&lt;=50,"Kurang Praktis",IF(P4&lt;=75,"Praktis","Sangat Praktis")))</f>
        <v>Sangat Praktis</v>
      </c>
      <c r="R4" s="21"/>
    </row>
    <row r="5" spans="2:23" x14ac:dyDescent="0.25">
      <c r="B5" s="9">
        <v>2</v>
      </c>
      <c r="C5" s="2">
        <v>5</v>
      </c>
      <c r="D5" s="2">
        <v>5</v>
      </c>
      <c r="E5" s="2">
        <v>4</v>
      </c>
      <c r="F5" s="2">
        <v>5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2">
        <v>5</v>
      </c>
      <c r="M5" s="2">
        <v>5</v>
      </c>
      <c r="N5" s="2">
        <v>4</v>
      </c>
      <c r="O5" s="2">
        <f t="shared" ref="O5:O29" si="0">SUM(C5:N5)</f>
        <v>58</v>
      </c>
      <c r="P5" s="10">
        <f t="shared" ref="P5:P30" si="1">O5*100/60</f>
        <v>96.666666666666671</v>
      </c>
      <c r="Q5" s="2" t="str">
        <f t="shared" ref="Q5:Q30" si="2">IF(P5&lt;=25,"Tidak Praktis",IF(P5&lt;=50,"Kurang Praktis",IF(P5&lt;=75,"Praktis","Sangat Praktis")))</f>
        <v>Sangat Praktis</v>
      </c>
      <c r="R5" s="21"/>
      <c r="S5" s="11" t="s">
        <v>55</v>
      </c>
      <c r="T5" s="11" t="s">
        <v>30</v>
      </c>
      <c r="U5" s="11" t="s">
        <v>46</v>
      </c>
      <c r="V5" s="11" t="s">
        <v>56</v>
      </c>
      <c r="W5" s="11" t="s">
        <v>25</v>
      </c>
    </row>
    <row r="6" spans="2:23" x14ac:dyDescent="0.25">
      <c r="B6" s="9">
        <v>3</v>
      </c>
      <c r="C6" s="2">
        <v>5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5</v>
      </c>
      <c r="N6" s="2">
        <v>5</v>
      </c>
      <c r="O6" s="2">
        <f t="shared" si="0"/>
        <v>60</v>
      </c>
      <c r="P6" s="10">
        <f t="shared" si="1"/>
        <v>100</v>
      </c>
      <c r="Q6" s="2" t="str">
        <f t="shared" si="2"/>
        <v>Sangat Praktis</v>
      </c>
      <c r="R6" s="21"/>
      <c r="S6" s="9">
        <v>1</v>
      </c>
      <c r="T6" s="9" t="s">
        <v>51</v>
      </c>
      <c r="U6" s="2" t="s">
        <v>47</v>
      </c>
      <c r="V6" s="9">
        <f>COUNTIF(Q4:Q29,"Sangat Praktis")</f>
        <v>24</v>
      </c>
      <c r="W6" s="27">
        <f>V6*100/26/100</f>
        <v>0.92307692307692302</v>
      </c>
    </row>
    <row r="7" spans="2:23" x14ac:dyDescent="0.25">
      <c r="B7" s="9">
        <v>4</v>
      </c>
      <c r="C7" s="2">
        <v>5</v>
      </c>
      <c r="D7" s="2">
        <v>5</v>
      </c>
      <c r="E7" s="2">
        <v>4</v>
      </c>
      <c r="F7" s="2">
        <v>5</v>
      </c>
      <c r="G7" s="2">
        <v>4</v>
      </c>
      <c r="H7" s="2">
        <v>4</v>
      </c>
      <c r="I7" s="2">
        <v>4</v>
      </c>
      <c r="J7" s="2">
        <v>5</v>
      </c>
      <c r="K7" s="2">
        <v>4</v>
      </c>
      <c r="L7" s="2">
        <v>5</v>
      </c>
      <c r="M7" s="2">
        <v>5</v>
      </c>
      <c r="N7" s="2">
        <v>5</v>
      </c>
      <c r="O7" s="2">
        <f t="shared" si="0"/>
        <v>55</v>
      </c>
      <c r="P7" s="10">
        <f t="shared" si="1"/>
        <v>91.666666666666671</v>
      </c>
      <c r="Q7" s="2" t="str">
        <f t="shared" si="2"/>
        <v>Sangat Praktis</v>
      </c>
      <c r="R7" s="21"/>
      <c r="S7" s="9">
        <v>2</v>
      </c>
      <c r="T7" s="9" t="s">
        <v>52</v>
      </c>
      <c r="U7" s="2" t="s">
        <v>48</v>
      </c>
      <c r="V7" s="9">
        <f>COUNTIF(Q4:Q29,"Praktis")</f>
        <v>2</v>
      </c>
      <c r="W7" s="27">
        <f t="shared" ref="W7:W10" si="3">V7*100/26/100</f>
        <v>7.6923076923076927E-2</v>
      </c>
    </row>
    <row r="8" spans="2:23" x14ac:dyDescent="0.25">
      <c r="B8" s="9">
        <v>5</v>
      </c>
      <c r="C8" s="2">
        <v>5</v>
      </c>
      <c r="D8" s="2">
        <v>5</v>
      </c>
      <c r="E8" s="2">
        <v>5</v>
      </c>
      <c r="F8" s="2">
        <v>4</v>
      </c>
      <c r="G8" s="2">
        <v>5</v>
      </c>
      <c r="H8" s="2">
        <v>5</v>
      </c>
      <c r="I8" s="2">
        <v>5</v>
      </c>
      <c r="J8" s="2">
        <v>5</v>
      </c>
      <c r="K8" s="2">
        <v>5</v>
      </c>
      <c r="L8" s="2">
        <v>5</v>
      </c>
      <c r="M8" s="2">
        <v>4</v>
      </c>
      <c r="N8" s="2">
        <v>5</v>
      </c>
      <c r="O8" s="2">
        <f t="shared" si="0"/>
        <v>58</v>
      </c>
      <c r="P8" s="10">
        <f t="shared" si="1"/>
        <v>96.666666666666671</v>
      </c>
      <c r="Q8" s="2" t="str">
        <f t="shared" si="2"/>
        <v>Sangat Praktis</v>
      </c>
      <c r="R8" s="21"/>
      <c r="S8" s="9">
        <v>3</v>
      </c>
      <c r="T8" s="9" t="s">
        <v>53</v>
      </c>
      <c r="U8" s="2" t="s">
        <v>49</v>
      </c>
      <c r="V8" s="9">
        <f>COUNTIF(Q4:Q29,"Kurang Praktis")</f>
        <v>0</v>
      </c>
      <c r="W8" s="27">
        <f t="shared" si="3"/>
        <v>0</v>
      </c>
    </row>
    <row r="9" spans="2:23" x14ac:dyDescent="0.25">
      <c r="B9" s="9">
        <v>6</v>
      </c>
      <c r="C9" s="2">
        <v>4</v>
      </c>
      <c r="D9" s="2">
        <v>4</v>
      </c>
      <c r="E9" s="2">
        <v>4</v>
      </c>
      <c r="F9" s="2">
        <v>4</v>
      </c>
      <c r="G9" s="2">
        <v>4</v>
      </c>
      <c r="H9" s="2">
        <v>4</v>
      </c>
      <c r="I9" s="2">
        <v>4</v>
      </c>
      <c r="J9" s="2">
        <v>4</v>
      </c>
      <c r="K9" s="2">
        <v>3</v>
      </c>
      <c r="L9" s="2">
        <v>3</v>
      </c>
      <c r="M9" s="2">
        <v>3</v>
      </c>
      <c r="N9" s="2">
        <v>4</v>
      </c>
      <c r="O9" s="2">
        <f t="shared" si="0"/>
        <v>45</v>
      </c>
      <c r="P9" s="10">
        <f t="shared" si="1"/>
        <v>75</v>
      </c>
      <c r="Q9" s="2" t="str">
        <f t="shared" si="2"/>
        <v>Praktis</v>
      </c>
      <c r="R9" s="21"/>
      <c r="S9" s="9">
        <v>4</v>
      </c>
      <c r="T9" s="9" t="s">
        <v>54</v>
      </c>
      <c r="U9" s="2" t="s">
        <v>50</v>
      </c>
      <c r="V9" s="9">
        <f>COUNTIF(Q4:Q29,"Tidak Praktis")</f>
        <v>0</v>
      </c>
      <c r="W9" s="27">
        <f t="shared" si="3"/>
        <v>0</v>
      </c>
    </row>
    <row r="10" spans="2:23" x14ac:dyDescent="0.25">
      <c r="B10" s="9">
        <v>7</v>
      </c>
      <c r="C10" s="2">
        <v>5</v>
      </c>
      <c r="D10" s="2">
        <v>5</v>
      </c>
      <c r="E10" s="2">
        <v>5</v>
      </c>
      <c r="F10" s="2">
        <v>5</v>
      </c>
      <c r="G10" s="2">
        <v>4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2">
        <v>5</v>
      </c>
      <c r="N10" s="2">
        <v>5</v>
      </c>
      <c r="O10" s="2">
        <f t="shared" si="0"/>
        <v>59</v>
      </c>
      <c r="P10" s="10">
        <f t="shared" si="1"/>
        <v>98.333333333333329</v>
      </c>
      <c r="Q10" s="2" t="str">
        <f t="shared" si="2"/>
        <v>Sangat Praktis</v>
      </c>
      <c r="R10" s="21"/>
      <c r="S10" s="80" t="s">
        <v>41</v>
      </c>
      <c r="T10" s="81"/>
      <c r="U10" s="82"/>
      <c r="V10" s="11">
        <f>SUM(V6:V9)</f>
        <v>26</v>
      </c>
      <c r="W10" s="28">
        <f t="shared" si="3"/>
        <v>1</v>
      </c>
    </row>
    <row r="11" spans="2:23" x14ac:dyDescent="0.25">
      <c r="B11" s="9">
        <v>8</v>
      </c>
      <c r="C11" s="2">
        <v>5</v>
      </c>
      <c r="D11" s="2">
        <v>5</v>
      </c>
      <c r="E11" s="2">
        <v>4</v>
      </c>
      <c r="F11" s="2">
        <v>5</v>
      </c>
      <c r="G11" s="2">
        <v>5</v>
      </c>
      <c r="H11" s="2">
        <v>4</v>
      </c>
      <c r="I11" s="2">
        <v>5</v>
      </c>
      <c r="J11" s="2">
        <v>5</v>
      </c>
      <c r="K11" s="2">
        <v>5</v>
      </c>
      <c r="L11" s="2">
        <v>5</v>
      </c>
      <c r="M11" s="2">
        <v>5</v>
      </c>
      <c r="N11" s="2">
        <v>5</v>
      </c>
      <c r="O11" s="2">
        <f t="shared" si="0"/>
        <v>58</v>
      </c>
      <c r="P11" s="10">
        <f t="shared" si="1"/>
        <v>96.666666666666671</v>
      </c>
      <c r="Q11" s="2" t="str">
        <f t="shared" si="2"/>
        <v>Sangat Praktis</v>
      </c>
      <c r="R11" s="21"/>
    </row>
    <row r="12" spans="2:23" x14ac:dyDescent="0.25">
      <c r="B12" s="9">
        <v>9</v>
      </c>
      <c r="C12" s="2">
        <v>5</v>
      </c>
      <c r="D12" s="2">
        <v>5</v>
      </c>
      <c r="E12" s="2">
        <v>5</v>
      </c>
      <c r="F12" s="2">
        <v>3</v>
      </c>
      <c r="G12" s="2">
        <v>4</v>
      </c>
      <c r="H12" s="2">
        <v>5</v>
      </c>
      <c r="I12" s="2">
        <v>5</v>
      </c>
      <c r="J12" s="2">
        <v>5</v>
      </c>
      <c r="K12" s="2">
        <v>5</v>
      </c>
      <c r="L12" s="2">
        <v>5</v>
      </c>
      <c r="M12" s="2">
        <v>4</v>
      </c>
      <c r="N12" s="2">
        <v>5</v>
      </c>
      <c r="O12" s="2">
        <f t="shared" si="0"/>
        <v>56</v>
      </c>
      <c r="P12" s="10">
        <f t="shared" si="1"/>
        <v>93.333333333333329</v>
      </c>
      <c r="Q12" s="2" t="str">
        <f t="shared" si="2"/>
        <v>Sangat Praktis</v>
      </c>
      <c r="R12" s="21"/>
    </row>
    <row r="13" spans="2:23" x14ac:dyDescent="0.25">
      <c r="B13" s="9">
        <v>10</v>
      </c>
      <c r="C13" s="2">
        <v>5</v>
      </c>
      <c r="D13" s="2">
        <v>4</v>
      </c>
      <c r="E13" s="2">
        <v>4</v>
      </c>
      <c r="F13" s="2">
        <v>4</v>
      </c>
      <c r="G13" s="2">
        <v>4</v>
      </c>
      <c r="H13" s="2">
        <v>4</v>
      </c>
      <c r="I13" s="2">
        <v>4</v>
      </c>
      <c r="J13" s="2">
        <v>4</v>
      </c>
      <c r="K13" s="2">
        <v>4</v>
      </c>
      <c r="L13" s="2">
        <v>4</v>
      </c>
      <c r="M13" s="2">
        <v>4</v>
      </c>
      <c r="N13" s="2">
        <v>5</v>
      </c>
      <c r="O13" s="2">
        <f t="shared" si="0"/>
        <v>50</v>
      </c>
      <c r="P13" s="10">
        <f t="shared" si="1"/>
        <v>83.333333333333329</v>
      </c>
      <c r="Q13" s="2" t="str">
        <f t="shared" si="2"/>
        <v>Sangat Praktis</v>
      </c>
      <c r="R13" s="21"/>
    </row>
    <row r="14" spans="2:23" x14ac:dyDescent="0.25">
      <c r="B14" s="9">
        <v>11</v>
      </c>
      <c r="C14" s="2">
        <v>5</v>
      </c>
      <c r="D14" s="2">
        <v>5</v>
      </c>
      <c r="E14" s="2">
        <v>5</v>
      </c>
      <c r="F14" s="2">
        <v>4</v>
      </c>
      <c r="G14" s="2">
        <v>4</v>
      </c>
      <c r="H14" s="2">
        <v>5</v>
      </c>
      <c r="I14" s="2">
        <v>4</v>
      </c>
      <c r="J14" s="2">
        <v>5</v>
      </c>
      <c r="K14" s="2">
        <v>5</v>
      </c>
      <c r="L14" s="2">
        <v>5</v>
      </c>
      <c r="M14" s="2">
        <v>4</v>
      </c>
      <c r="N14" s="2">
        <v>5</v>
      </c>
      <c r="O14" s="2">
        <f t="shared" si="0"/>
        <v>56</v>
      </c>
      <c r="P14" s="10">
        <f t="shared" si="1"/>
        <v>93.333333333333329</v>
      </c>
      <c r="Q14" s="2" t="str">
        <f t="shared" si="2"/>
        <v>Sangat Praktis</v>
      </c>
      <c r="R14" s="21"/>
    </row>
    <row r="15" spans="2:23" x14ac:dyDescent="0.25">
      <c r="B15" s="9">
        <v>12</v>
      </c>
      <c r="C15" s="2">
        <v>5</v>
      </c>
      <c r="D15" s="2">
        <v>5</v>
      </c>
      <c r="E15" s="2">
        <v>5</v>
      </c>
      <c r="F15" s="2">
        <v>4</v>
      </c>
      <c r="G15" s="2">
        <v>5</v>
      </c>
      <c r="H15" s="2">
        <v>5</v>
      </c>
      <c r="I15" s="2">
        <v>5</v>
      </c>
      <c r="J15" s="2">
        <v>5</v>
      </c>
      <c r="K15" s="2">
        <v>5</v>
      </c>
      <c r="L15" s="2">
        <v>5</v>
      </c>
      <c r="M15" s="2">
        <v>4</v>
      </c>
      <c r="N15" s="2">
        <v>5</v>
      </c>
      <c r="O15" s="2">
        <f t="shared" si="0"/>
        <v>58</v>
      </c>
      <c r="P15" s="10">
        <f t="shared" si="1"/>
        <v>96.666666666666671</v>
      </c>
      <c r="Q15" s="2" t="str">
        <f t="shared" si="2"/>
        <v>Sangat Praktis</v>
      </c>
      <c r="R15" s="21"/>
    </row>
    <row r="16" spans="2:23" x14ac:dyDescent="0.25">
      <c r="B16" s="9">
        <v>13</v>
      </c>
      <c r="C16" s="2">
        <v>5</v>
      </c>
      <c r="D16" s="2">
        <v>5</v>
      </c>
      <c r="E16" s="2">
        <v>5</v>
      </c>
      <c r="F16" s="2">
        <v>4</v>
      </c>
      <c r="G16" s="2">
        <v>5</v>
      </c>
      <c r="H16" s="2">
        <v>5</v>
      </c>
      <c r="I16" s="2">
        <v>5</v>
      </c>
      <c r="J16" s="2">
        <v>5</v>
      </c>
      <c r="K16" s="2">
        <v>5</v>
      </c>
      <c r="L16" s="2">
        <v>5</v>
      </c>
      <c r="M16" s="2">
        <v>4</v>
      </c>
      <c r="N16" s="2">
        <v>5</v>
      </c>
      <c r="O16" s="2">
        <f t="shared" si="0"/>
        <v>58</v>
      </c>
      <c r="P16" s="10">
        <f t="shared" si="1"/>
        <v>96.666666666666671</v>
      </c>
      <c r="Q16" s="2" t="str">
        <f t="shared" si="2"/>
        <v>Sangat Praktis</v>
      </c>
      <c r="R16" s="21"/>
    </row>
    <row r="17" spans="2:18" x14ac:dyDescent="0.25">
      <c r="B17" s="9">
        <v>14</v>
      </c>
      <c r="C17" s="2">
        <v>4</v>
      </c>
      <c r="D17" s="2">
        <v>5</v>
      </c>
      <c r="E17" s="2">
        <v>5</v>
      </c>
      <c r="F17" s="2">
        <v>4</v>
      </c>
      <c r="G17" s="2">
        <v>4</v>
      </c>
      <c r="H17" s="2">
        <v>5</v>
      </c>
      <c r="I17" s="2">
        <v>4</v>
      </c>
      <c r="J17" s="2">
        <v>4</v>
      </c>
      <c r="K17" s="2">
        <v>4</v>
      </c>
      <c r="L17" s="2">
        <v>4</v>
      </c>
      <c r="M17" s="2">
        <v>3</v>
      </c>
      <c r="N17" s="2">
        <v>4</v>
      </c>
      <c r="O17" s="2">
        <f t="shared" si="0"/>
        <v>50</v>
      </c>
      <c r="P17" s="10">
        <f t="shared" si="1"/>
        <v>83.333333333333329</v>
      </c>
      <c r="Q17" s="2" t="str">
        <f t="shared" si="2"/>
        <v>Sangat Praktis</v>
      </c>
      <c r="R17" s="21"/>
    </row>
    <row r="18" spans="2:18" x14ac:dyDescent="0.25">
      <c r="B18" s="9">
        <v>15</v>
      </c>
      <c r="C18" s="2">
        <v>5</v>
      </c>
      <c r="D18" s="2">
        <v>5</v>
      </c>
      <c r="E18" s="2">
        <v>5</v>
      </c>
      <c r="F18" s="2">
        <v>4</v>
      </c>
      <c r="G18" s="2">
        <v>4</v>
      </c>
      <c r="H18" s="2">
        <v>5</v>
      </c>
      <c r="I18" s="2">
        <v>4</v>
      </c>
      <c r="J18" s="2">
        <v>5</v>
      </c>
      <c r="K18" s="2">
        <v>5</v>
      </c>
      <c r="L18" s="2">
        <v>5</v>
      </c>
      <c r="M18" s="2">
        <v>4</v>
      </c>
      <c r="N18" s="2">
        <v>5</v>
      </c>
      <c r="O18" s="2">
        <f t="shared" si="0"/>
        <v>56</v>
      </c>
      <c r="P18" s="10">
        <f t="shared" si="1"/>
        <v>93.333333333333329</v>
      </c>
      <c r="Q18" s="2" t="str">
        <f t="shared" si="2"/>
        <v>Sangat Praktis</v>
      </c>
      <c r="R18" s="21"/>
    </row>
    <row r="19" spans="2:18" x14ac:dyDescent="0.25">
      <c r="B19" s="9">
        <v>16</v>
      </c>
      <c r="C19" s="2">
        <v>5</v>
      </c>
      <c r="D19" s="2">
        <v>5</v>
      </c>
      <c r="E19" s="2">
        <v>5</v>
      </c>
      <c r="F19" s="2">
        <v>4</v>
      </c>
      <c r="G19" s="2">
        <v>4</v>
      </c>
      <c r="H19" s="2">
        <v>4</v>
      </c>
      <c r="I19" s="2">
        <v>4</v>
      </c>
      <c r="J19" s="2">
        <v>5</v>
      </c>
      <c r="K19" s="2">
        <v>5</v>
      </c>
      <c r="L19" s="2">
        <v>4</v>
      </c>
      <c r="M19" s="2">
        <v>4</v>
      </c>
      <c r="N19" s="2">
        <v>5</v>
      </c>
      <c r="O19" s="2">
        <f t="shared" si="0"/>
        <v>54</v>
      </c>
      <c r="P19" s="10">
        <f t="shared" si="1"/>
        <v>90</v>
      </c>
      <c r="Q19" s="2" t="str">
        <f t="shared" si="2"/>
        <v>Sangat Praktis</v>
      </c>
      <c r="R19" s="21"/>
    </row>
    <row r="20" spans="2:18" x14ac:dyDescent="0.25">
      <c r="B20" s="9">
        <v>17</v>
      </c>
      <c r="C20" s="2">
        <v>4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4</v>
      </c>
      <c r="J20" s="2">
        <v>4</v>
      </c>
      <c r="K20" s="2">
        <v>3</v>
      </c>
      <c r="L20" s="2">
        <v>3</v>
      </c>
      <c r="M20" s="2">
        <v>3</v>
      </c>
      <c r="N20" s="2">
        <v>4</v>
      </c>
      <c r="O20" s="2">
        <f t="shared" si="0"/>
        <v>45</v>
      </c>
      <c r="P20" s="10">
        <f t="shared" si="1"/>
        <v>75</v>
      </c>
      <c r="Q20" s="2" t="str">
        <f t="shared" si="2"/>
        <v>Praktis</v>
      </c>
      <c r="R20" s="21"/>
    </row>
    <row r="21" spans="2:18" x14ac:dyDescent="0.25">
      <c r="B21" s="9">
        <v>18</v>
      </c>
      <c r="C21" s="2">
        <v>5</v>
      </c>
      <c r="D21" s="2">
        <v>5</v>
      </c>
      <c r="E21" s="2">
        <v>5</v>
      </c>
      <c r="F21" s="2">
        <v>4</v>
      </c>
      <c r="G21" s="2">
        <v>4</v>
      </c>
      <c r="H21" s="2">
        <v>5</v>
      </c>
      <c r="I21" s="2">
        <v>4</v>
      </c>
      <c r="J21" s="2">
        <v>5</v>
      </c>
      <c r="K21" s="2">
        <v>5</v>
      </c>
      <c r="L21" s="2">
        <v>5</v>
      </c>
      <c r="M21" s="2">
        <v>4</v>
      </c>
      <c r="N21" s="2">
        <v>5</v>
      </c>
      <c r="O21" s="2">
        <f t="shared" si="0"/>
        <v>56</v>
      </c>
      <c r="P21" s="10">
        <f t="shared" si="1"/>
        <v>93.333333333333329</v>
      </c>
      <c r="Q21" s="2" t="str">
        <f t="shared" si="2"/>
        <v>Sangat Praktis</v>
      </c>
      <c r="R21" s="21"/>
    </row>
    <row r="22" spans="2:18" x14ac:dyDescent="0.25">
      <c r="B22" s="9">
        <v>19</v>
      </c>
      <c r="C22" s="2">
        <v>5</v>
      </c>
      <c r="D22" s="2">
        <v>5</v>
      </c>
      <c r="E22" s="2">
        <v>5</v>
      </c>
      <c r="F22" s="2">
        <v>3</v>
      </c>
      <c r="G22" s="2">
        <v>4</v>
      </c>
      <c r="H22" s="2">
        <v>4</v>
      </c>
      <c r="I22" s="2">
        <v>4</v>
      </c>
      <c r="J22" s="2">
        <v>4</v>
      </c>
      <c r="K22" s="2">
        <v>5</v>
      </c>
      <c r="L22" s="2">
        <v>4</v>
      </c>
      <c r="M22" s="2">
        <v>4</v>
      </c>
      <c r="N22" s="2">
        <v>4</v>
      </c>
      <c r="O22" s="2">
        <f t="shared" si="0"/>
        <v>51</v>
      </c>
      <c r="P22" s="10">
        <f t="shared" si="1"/>
        <v>85</v>
      </c>
      <c r="Q22" s="2" t="str">
        <f t="shared" si="2"/>
        <v>Sangat Praktis</v>
      </c>
      <c r="R22" s="21"/>
    </row>
    <row r="23" spans="2:18" x14ac:dyDescent="0.25">
      <c r="B23" s="9">
        <v>20</v>
      </c>
      <c r="C23" s="2">
        <v>4</v>
      </c>
      <c r="D23" s="2">
        <v>5</v>
      </c>
      <c r="E23" s="2">
        <v>5</v>
      </c>
      <c r="F23" s="2">
        <v>5</v>
      </c>
      <c r="G23" s="2">
        <v>4</v>
      </c>
      <c r="H23" s="2">
        <v>4</v>
      </c>
      <c r="I23" s="2">
        <v>4</v>
      </c>
      <c r="J23" s="2">
        <v>4</v>
      </c>
      <c r="K23" s="2">
        <v>5</v>
      </c>
      <c r="L23" s="2">
        <v>5</v>
      </c>
      <c r="M23" s="2">
        <v>4</v>
      </c>
      <c r="N23" s="2">
        <v>5</v>
      </c>
      <c r="O23" s="2">
        <f t="shared" si="0"/>
        <v>54</v>
      </c>
      <c r="P23" s="10">
        <f t="shared" si="1"/>
        <v>90</v>
      </c>
      <c r="Q23" s="2" t="str">
        <f t="shared" si="2"/>
        <v>Sangat Praktis</v>
      </c>
      <c r="R23" s="21"/>
    </row>
    <row r="24" spans="2:18" x14ac:dyDescent="0.25">
      <c r="B24" s="9">
        <v>21</v>
      </c>
      <c r="C24" s="2">
        <v>5</v>
      </c>
      <c r="D24" s="2">
        <v>4</v>
      </c>
      <c r="E24" s="2">
        <v>5</v>
      </c>
      <c r="F24" s="2">
        <v>4</v>
      </c>
      <c r="G24" s="2">
        <v>4</v>
      </c>
      <c r="H24" s="2">
        <v>5</v>
      </c>
      <c r="I24" s="2">
        <v>5</v>
      </c>
      <c r="J24" s="2">
        <v>5</v>
      </c>
      <c r="K24" s="2">
        <v>5</v>
      </c>
      <c r="L24" s="2">
        <v>4</v>
      </c>
      <c r="M24" s="2">
        <v>4</v>
      </c>
      <c r="N24" s="2">
        <v>5</v>
      </c>
      <c r="O24" s="2">
        <f t="shared" si="0"/>
        <v>55</v>
      </c>
      <c r="P24" s="10">
        <f t="shared" si="1"/>
        <v>91.666666666666671</v>
      </c>
      <c r="Q24" s="2" t="str">
        <f t="shared" si="2"/>
        <v>Sangat Praktis</v>
      </c>
      <c r="R24" s="21"/>
    </row>
    <row r="25" spans="2:18" x14ac:dyDescent="0.25">
      <c r="B25" s="9">
        <v>22</v>
      </c>
      <c r="C25" s="2">
        <v>5</v>
      </c>
      <c r="D25" s="2">
        <v>5</v>
      </c>
      <c r="E25" s="2">
        <v>5</v>
      </c>
      <c r="F25" s="2">
        <v>5</v>
      </c>
      <c r="G25" s="2">
        <v>4</v>
      </c>
      <c r="H25" s="2">
        <v>4</v>
      </c>
      <c r="I25" s="2">
        <v>5</v>
      </c>
      <c r="J25" s="2">
        <v>5</v>
      </c>
      <c r="K25" s="2">
        <v>4</v>
      </c>
      <c r="L25" s="2">
        <v>4</v>
      </c>
      <c r="M25" s="2">
        <v>4</v>
      </c>
      <c r="N25" s="2">
        <v>4</v>
      </c>
      <c r="O25" s="2">
        <f t="shared" si="0"/>
        <v>54</v>
      </c>
      <c r="P25" s="10">
        <f t="shared" si="1"/>
        <v>90</v>
      </c>
      <c r="Q25" s="2" t="str">
        <f t="shared" si="2"/>
        <v>Sangat Praktis</v>
      </c>
      <c r="R25" s="21"/>
    </row>
    <row r="26" spans="2:18" x14ac:dyDescent="0.25">
      <c r="B26" s="9">
        <v>23</v>
      </c>
      <c r="C26" s="2">
        <v>5</v>
      </c>
      <c r="D26" s="2">
        <v>4</v>
      </c>
      <c r="E26" s="2">
        <v>4</v>
      </c>
      <c r="F26" s="2">
        <v>5</v>
      </c>
      <c r="G26" s="2">
        <v>4</v>
      </c>
      <c r="H26" s="2">
        <v>5</v>
      </c>
      <c r="I26" s="2">
        <v>4</v>
      </c>
      <c r="J26" s="2">
        <v>5</v>
      </c>
      <c r="K26" s="2">
        <v>5</v>
      </c>
      <c r="L26" s="2">
        <v>5</v>
      </c>
      <c r="M26" s="2">
        <v>4</v>
      </c>
      <c r="N26" s="2">
        <v>4</v>
      </c>
      <c r="O26" s="2">
        <f t="shared" si="0"/>
        <v>54</v>
      </c>
      <c r="P26" s="10">
        <f t="shared" si="1"/>
        <v>90</v>
      </c>
      <c r="Q26" s="2" t="str">
        <f t="shared" si="2"/>
        <v>Sangat Praktis</v>
      </c>
      <c r="R26" s="21"/>
    </row>
    <row r="27" spans="2:18" x14ac:dyDescent="0.25">
      <c r="B27" s="9">
        <v>24</v>
      </c>
      <c r="C27" s="2">
        <v>5</v>
      </c>
      <c r="D27" s="2">
        <v>5</v>
      </c>
      <c r="E27" s="2">
        <v>5</v>
      </c>
      <c r="F27" s="2">
        <v>4</v>
      </c>
      <c r="G27" s="2">
        <v>5</v>
      </c>
      <c r="H27" s="2">
        <v>5</v>
      </c>
      <c r="I27" s="2">
        <v>5</v>
      </c>
      <c r="J27" s="2">
        <v>5</v>
      </c>
      <c r="K27" s="2">
        <v>4</v>
      </c>
      <c r="L27" s="2">
        <v>4</v>
      </c>
      <c r="M27" s="2">
        <v>4</v>
      </c>
      <c r="N27" s="2">
        <v>5</v>
      </c>
      <c r="O27" s="2">
        <f t="shared" si="0"/>
        <v>56</v>
      </c>
      <c r="P27" s="10">
        <f t="shared" si="1"/>
        <v>93.333333333333329</v>
      </c>
      <c r="Q27" s="2" t="str">
        <f t="shared" si="2"/>
        <v>Sangat Praktis</v>
      </c>
      <c r="R27" s="21"/>
    </row>
    <row r="28" spans="2:18" x14ac:dyDescent="0.25">
      <c r="B28" s="9">
        <v>25</v>
      </c>
      <c r="C28" s="2">
        <v>5</v>
      </c>
      <c r="D28" s="2">
        <v>5</v>
      </c>
      <c r="E28" s="2">
        <v>4</v>
      </c>
      <c r="F28" s="2">
        <v>5</v>
      </c>
      <c r="G28" s="2">
        <v>5</v>
      </c>
      <c r="H28" s="2">
        <v>5</v>
      </c>
      <c r="I28" s="2">
        <v>4</v>
      </c>
      <c r="J28" s="2">
        <v>4</v>
      </c>
      <c r="K28" s="2">
        <v>4</v>
      </c>
      <c r="L28" s="2">
        <v>4</v>
      </c>
      <c r="M28" s="2">
        <v>5</v>
      </c>
      <c r="N28" s="2">
        <v>5</v>
      </c>
      <c r="O28" s="2">
        <f t="shared" si="0"/>
        <v>55</v>
      </c>
      <c r="P28" s="10">
        <f t="shared" si="1"/>
        <v>91.666666666666671</v>
      </c>
      <c r="Q28" s="2" t="str">
        <f t="shared" si="2"/>
        <v>Sangat Praktis</v>
      </c>
      <c r="R28" s="21"/>
    </row>
    <row r="29" spans="2:18" x14ac:dyDescent="0.25">
      <c r="B29" s="9">
        <v>26</v>
      </c>
      <c r="C29" s="2">
        <v>5</v>
      </c>
      <c r="D29" s="2">
        <v>4</v>
      </c>
      <c r="E29" s="2">
        <v>4</v>
      </c>
      <c r="F29" s="2">
        <v>4</v>
      </c>
      <c r="G29" s="2">
        <v>5</v>
      </c>
      <c r="H29" s="2">
        <v>5</v>
      </c>
      <c r="I29" s="2">
        <v>5</v>
      </c>
      <c r="J29" s="2">
        <v>4</v>
      </c>
      <c r="K29" s="2">
        <v>5</v>
      </c>
      <c r="L29" s="2">
        <v>5</v>
      </c>
      <c r="M29" s="2">
        <v>4</v>
      </c>
      <c r="N29" s="2">
        <v>4</v>
      </c>
      <c r="O29" s="2">
        <f t="shared" si="0"/>
        <v>54</v>
      </c>
      <c r="P29" s="10">
        <f t="shared" si="1"/>
        <v>90</v>
      </c>
      <c r="Q29" s="2" t="str">
        <f t="shared" si="2"/>
        <v>Sangat Praktis</v>
      </c>
      <c r="R29" s="21"/>
    </row>
    <row r="30" spans="2:18" x14ac:dyDescent="0.25">
      <c r="B30" s="80" t="s">
        <v>41</v>
      </c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2"/>
      <c r="O30" s="24">
        <f>AVERAGE(O4:O29)</f>
        <v>54.730769230769234</v>
      </c>
      <c r="P30" s="29">
        <f t="shared" si="1"/>
        <v>91.21794871794873</v>
      </c>
      <c r="Q30" s="25" t="str">
        <f t="shared" si="2"/>
        <v>Sangat Praktis</v>
      </c>
      <c r="R30" s="22"/>
    </row>
  </sheetData>
  <mergeCells count="9">
    <mergeCell ref="B2:B3"/>
    <mergeCell ref="S10:U10"/>
    <mergeCell ref="B30:N30"/>
    <mergeCell ref="C2:G2"/>
    <mergeCell ref="H2:J2"/>
    <mergeCell ref="K2:N2"/>
    <mergeCell ref="O2:O3"/>
    <mergeCell ref="P2:P3"/>
    <mergeCell ref="Q2:Q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2"/>
  <sheetViews>
    <sheetView zoomScale="89" zoomScaleNormal="89" workbookViewId="0">
      <selection activeCell="P20" sqref="P20"/>
    </sheetView>
  </sheetViews>
  <sheetFormatPr defaultRowHeight="16.5" x14ac:dyDescent="0.3"/>
  <cols>
    <col min="1" max="1" width="5.42578125" style="37" customWidth="1"/>
    <col min="2" max="2" width="15.140625" style="37" hidden="1" customWidth="1"/>
    <col min="3" max="3" width="8.28515625" style="37" customWidth="1"/>
    <col min="4" max="4" width="9" style="37" customWidth="1"/>
    <col min="5" max="9" width="9" style="48" customWidth="1"/>
    <col min="10" max="11" width="0" style="37" hidden="1" customWidth="1"/>
    <col min="12" max="16384" width="9.140625" style="37"/>
  </cols>
  <sheetData>
    <row r="1" spans="1:17" s="38" customFormat="1" x14ac:dyDescent="0.3">
      <c r="A1" s="86" t="s">
        <v>60</v>
      </c>
      <c r="B1" s="86"/>
      <c r="C1" s="86"/>
      <c r="D1" s="86"/>
      <c r="E1" s="86"/>
      <c r="F1" s="86"/>
      <c r="G1" s="86"/>
      <c r="H1" s="86"/>
      <c r="I1" s="86"/>
    </row>
    <row r="2" spans="1:17" s="38" customFormat="1" x14ac:dyDescent="0.3">
      <c r="A2" s="41"/>
      <c r="B2" s="41"/>
      <c r="C2" s="41"/>
      <c r="D2" s="41"/>
      <c r="E2" s="41"/>
      <c r="F2" s="41"/>
      <c r="G2" s="41"/>
      <c r="H2" s="41"/>
      <c r="I2" s="41"/>
    </row>
    <row r="3" spans="1:17" s="38" customFormat="1" x14ac:dyDescent="0.3">
      <c r="A3" s="41"/>
      <c r="B3" s="41"/>
      <c r="C3" s="42"/>
      <c r="D3" s="41"/>
      <c r="E3" s="41"/>
      <c r="F3" s="41"/>
      <c r="G3" s="41"/>
      <c r="H3" s="41"/>
      <c r="I3" s="41"/>
    </row>
    <row r="4" spans="1:17" s="38" customFormat="1" x14ac:dyDescent="0.3">
      <c r="A4" s="41"/>
      <c r="B4" s="41"/>
      <c r="C4" s="42"/>
      <c r="D4" s="41"/>
      <c r="E4" s="41"/>
      <c r="F4" s="41"/>
      <c r="G4" s="41"/>
      <c r="H4" s="41"/>
      <c r="I4" s="41"/>
    </row>
    <row r="5" spans="1:17" s="38" customFormat="1" x14ac:dyDescent="0.3">
      <c r="C5" s="42"/>
    </row>
    <row r="6" spans="1:17" s="38" customFormat="1" x14ac:dyDescent="0.3"/>
    <row r="7" spans="1:17" s="44" customFormat="1" ht="16.5" customHeight="1" x14ac:dyDescent="0.3">
      <c r="A7" s="87" t="s">
        <v>55</v>
      </c>
      <c r="B7" s="88" t="s">
        <v>61</v>
      </c>
      <c r="C7" s="90" t="s">
        <v>101</v>
      </c>
      <c r="D7" s="85" t="s">
        <v>62</v>
      </c>
      <c r="E7" s="85"/>
      <c r="F7" s="85" t="s">
        <v>67</v>
      </c>
      <c r="G7" s="85"/>
      <c r="H7" s="85" t="s">
        <v>68</v>
      </c>
      <c r="I7" s="85"/>
      <c r="J7" s="43"/>
      <c r="K7" s="43"/>
      <c r="L7" s="85" t="s">
        <v>65</v>
      </c>
      <c r="M7" s="85"/>
      <c r="N7" s="85" t="s">
        <v>66</v>
      </c>
      <c r="O7" s="85"/>
    </row>
    <row r="8" spans="1:17" s="44" customFormat="1" x14ac:dyDescent="0.3">
      <c r="A8" s="87"/>
      <c r="B8" s="89"/>
      <c r="C8" s="90"/>
      <c r="D8" s="40" t="s">
        <v>64</v>
      </c>
      <c r="E8" s="40" t="s">
        <v>63</v>
      </c>
      <c r="F8" s="40" t="s">
        <v>64</v>
      </c>
      <c r="G8" s="40" t="s">
        <v>63</v>
      </c>
      <c r="H8" s="40" t="s">
        <v>64</v>
      </c>
      <c r="I8" s="40" t="s">
        <v>63</v>
      </c>
      <c r="J8" s="43"/>
      <c r="K8" s="43"/>
      <c r="L8" s="40" t="s">
        <v>64</v>
      </c>
      <c r="M8" s="40" t="s">
        <v>63</v>
      </c>
      <c r="N8" s="40" t="s">
        <v>64</v>
      </c>
      <c r="O8" s="40" t="s">
        <v>63</v>
      </c>
    </row>
    <row r="9" spans="1:17" x14ac:dyDescent="0.3">
      <c r="A9" s="35">
        <v>1</v>
      </c>
      <c r="B9" s="36">
        <v>7193143013</v>
      </c>
      <c r="C9" s="49">
        <v>1</v>
      </c>
      <c r="D9" s="45">
        <v>83</v>
      </c>
      <c r="E9" s="45">
        <v>84</v>
      </c>
      <c r="F9" s="45">
        <v>80</v>
      </c>
      <c r="G9" s="45">
        <v>85</v>
      </c>
      <c r="H9" s="45">
        <v>80</v>
      </c>
      <c r="I9" s="45">
        <v>84</v>
      </c>
      <c r="J9" s="39">
        <v>16</v>
      </c>
      <c r="K9" s="39">
        <v>100</v>
      </c>
      <c r="L9" s="45">
        <f>D9+F9+H9</f>
        <v>243</v>
      </c>
      <c r="M9" s="45">
        <f>E9+G9+I9</f>
        <v>253</v>
      </c>
      <c r="N9" s="45">
        <f>L9/3</f>
        <v>81</v>
      </c>
      <c r="O9" s="50">
        <f>M9/Q9</f>
        <v>84.333333333333329</v>
      </c>
      <c r="Q9" s="37">
        <v>3</v>
      </c>
    </row>
    <row r="10" spans="1:17" x14ac:dyDescent="0.3">
      <c r="A10" s="35">
        <v>2</v>
      </c>
      <c r="B10" s="36">
        <v>7193143001</v>
      </c>
      <c r="C10" s="49">
        <v>2</v>
      </c>
      <c r="D10" s="45">
        <v>88</v>
      </c>
      <c r="E10" s="45">
        <v>90</v>
      </c>
      <c r="F10" s="45">
        <v>88</v>
      </c>
      <c r="G10" s="45">
        <v>90</v>
      </c>
      <c r="H10" s="45">
        <v>88</v>
      </c>
      <c r="I10" s="45">
        <v>90</v>
      </c>
      <c r="J10" s="39">
        <v>16</v>
      </c>
      <c r="K10" s="39">
        <v>100</v>
      </c>
      <c r="L10" s="45">
        <f t="shared" ref="L10:L41" si="0">D10+F10+H10</f>
        <v>264</v>
      </c>
      <c r="M10" s="45">
        <f t="shared" ref="M10:M41" si="1">E10+G10+I10</f>
        <v>270</v>
      </c>
      <c r="N10" s="50">
        <f>L10/Q10</f>
        <v>88</v>
      </c>
      <c r="O10" s="50">
        <f t="shared" ref="O10:O41" si="2">M10/Q10</f>
        <v>90</v>
      </c>
      <c r="Q10" s="37">
        <v>3</v>
      </c>
    </row>
    <row r="11" spans="1:17" x14ac:dyDescent="0.3">
      <c r="A11" s="35">
        <v>3</v>
      </c>
      <c r="B11" s="36">
        <v>7193143015</v>
      </c>
      <c r="C11" s="49">
        <v>3</v>
      </c>
      <c r="D11" s="45">
        <v>84</v>
      </c>
      <c r="E11" s="45">
        <v>85</v>
      </c>
      <c r="F11" s="45">
        <v>80</v>
      </c>
      <c r="G11" s="45">
        <v>85</v>
      </c>
      <c r="H11" s="45">
        <v>82</v>
      </c>
      <c r="I11" s="45">
        <v>90</v>
      </c>
      <c r="J11" s="39">
        <v>16</v>
      </c>
      <c r="K11" s="39">
        <v>100</v>
      </c>
      <c r="L11" s="45">
        <f t="shared" si="0"/>
        <v>246</v>
      </c>
      <c r="M11" s="45">
        <f t="shared" si="1"/>
        <v>260</v>
      </c>
      <c r="N11" s="50">
        <f t="shared" ref="N11:N41" si="3">L11/Q11</f>
        <v>82</v>
      </c>
      <c r="O11" s="50">
        <f t="shared" si="2"/>
        <v>86.666666666666671</v>
      </c>
      <c r="Q11" s="37">
        <v>3</v>
      </c>
    </row>
    <row r="12" spans="1:17" x14ac:dyDescent="0.3">
      <c r="A12" s="35">
        <v>4</v>
      </c>
      <c r="B12" s="36">
        <v>7192443008</v>
      </c>
      <c r="C12" s="49">
        <v>4</v>
      </c>
      <c r="D12" s="45">
        <v>88</v>
      </c>
      <c r="E12" s="45">
        <v>90</v>
      </c>
      <c r="F12" s="45">
        <v>80</v>
      </c>
      <c r="G12" s="45">
        <v>86</v>
      </c>
      <c r="H12" s="45">
        <v>80</v>
      </c>
      <c r="I12" s="45">
        <v>85</v>
      </c>
      <c r="J12" s="39">
        <v>16</v>
      </c>
      <c r="K12" s="39">
        <v>100</v>
      </c>
      <c r="L12" s="45">
        <f t="shared" si="0"/>
        <v>248</v>
      </c>
      <c r="M12" s="45">
        <f t="shared" si="1"/>
        <v>261</v>
      </c>
      <c r="N12" s="50">
        <f t="shared" si="3"/>
        <v>82.666666666666671</v>
      </c>
      <c r="O12" s="50">
        <f t="shared" si="2"/>
        <v>87</v>
      </c>
      <c r="Q12" s="37">
        <v>3</v>
      </c>
    </row>
    <row r="13" spans="1:17" x14ac:dyDescent="0.3">
      <c r="A13" s="35">
        <v>5</v>
      </c>
      <c r="B13" s="36">
        <v>7193143018</v>
      </c>
      <c r="C13" s="49">
        <v>5</v>
      </c>
      <c r="D13" s="45">
        <v>90</v>
      </c>
      <c r="E13" s="45">
        <v>90</v>
      </c>
      <c r="F13" s="45">
        <v>92</v>
      </c>
      <c r="G13" s="45">
        <v>95</v>
      </c>
      <c r="H13" s="45">
        <v>92</v>
      </c>
      <c r="I13" s="45">
        <v>96</v>
      </c>
      <c r="J13" s="39">
        <v>16</v>
      </c>
      <c r="K13" s="39">
        <v>100</v>
      </c>
      <c r="L13" s="45">
        <f t="shared" si="0"/>
        <v>274</v>
      </c>
      <c r="M13" s="45">
        <f t="shared" si="1"/>
        <v>281</v>
      </c>
      <c r="N13" s="50">
        <f t="shared" si="3"/>
        <v>91.333333333333329</v>
      </c>
      <c r="O13" s="50">
        <f t="shared" si="2"/>
        <v>93.666666666666671</v>
      </c>
      <c r="Q13" s="37">
        <v>3</v>
      </c>
    </row>
    <row r="14" spans="1:17" x14ac:dyDescent="0.3">
      <c r="A14" s="35">
        <v>6</v>
      </c>
      <c r="B14" s="36">
        <v>7193143005</v>
      </c>
      <c r="C14" s="49">
        <v>6</v>
      </c>
      <c r="D14" s="45">
        <v>85</v>
      </c>
      <c r="E14" s="45">
        <v>90</v>
      </c>
      <c r="F14" s="45">
        <v>88</v>
      </c>
      <c r="G14" s="45">
        <v>95</v>
      </c>
      <c r="H14" s="45">
        <v>92</v>
      </c>
      <c r="I14" s="45">
        <v>95</v>
      </c>
      <c r="J14" s="39">
        <v>16</v>
      </c>
      <c r="K14" s="39">
        <v>100</v>
      </c>
      <c r="L14" s="45">
        <f t="shared" si="0"/>
        <v>265</v>
      </c>
      <c r="M14" s="45">
        <f t="shared" si="1"/>
        <v>280</v>
      </c>
      <c r="N14" s="50">
        <f t="shared" si="3"/>
        <v>88.333333333333329</v>
      </c>
      <c r="O14" s="50">
        <f t="shared" si="2"/>
        <v>93.333333333333329</v>
      </c>
      <c r="Q14" s="37">
        <v>3</v>
      </c>
    </row>
    <row r="15" spans="1:17" x14ac:dyDescent="0.3">
      <c r="A15" s="35">
        <v>7</v>
      </c>
      <c r="B15" s="36">
        <v>7193143012</v>
      </c>
      <c r="C15" s="49">
        <v>7</v>
      </c>
      <c r="D15" s="45">
        <v>80</v>
      </c>
      <c r="E15" s="45">
        <v>85</v>
      </c>
      <c r="F15" s="45">
        <v>83</v>
      </c>
      <c r="G15" s="45">
        <v>88</v>
      </c>
      <c r="H15" s="45">
        <v>80</v>
      </c>
      <c r="I15" s="45">
        <v>85</v>
      </c>
      <c r="J15" s="39">
        <v>16</v>
      </c>
      <c r="K15" s="39">
        <v>100</v>
      </c>
      <c r="L15" s="45">
        <f t="shared" si="0"/>
        <v>243</v>
      </c>
      <c r="M15" s="45">
        <f t="shared" si="1"/>
        <v>258</v>
      </c>
      <c r="N15" s="50">
        <f t="shared" si="3"/>
        <v>81</v>
      </c>
      <c r="O15" s="50">
        <f t="shared" si="2"/>
        <v>86</v>
      </c>
      <c r="Q15" s="37">
        <v>3</v>
      </c>
    </row>
    <row r="16" spans="1:17" x14ac:dyDescent="0.3">
      <c r="A16" s="35">
        <v>8</v>
      </c>
      <c r="B16" s="36">
        <v>7193143007</v>
      </c>
      <c r="C16" s="49">
        <v>8</v>
      </c>
      <c r="D16" s="45">
        <v>80</v>
      </c>
      <c r="E16" s="45">
        <v>85</v>
      </c>
      <c r="F16" s="45">
        <v>80</v>
      </c>
      <c r="G16" s="45">
        <v>88</v>
      </c>
      <c r="H16" s="45">
        <v>85</v>
      </c>
      <c r="I16" s="45">
        <v>88</v>
      </c>
      <c r="J16" s="39">
        <v>16</v>
      </c>
      <c r="K16" s="39">
        <v>100</v>
      </c>
      <c r="L16" s="45">
        <f t="shared" si="0"/>
        <v>245</v>
      </c>
      <c r="M16" s="45">
        <f t="shared" si="1"/>
        <v>261</v>
      </c>
      <c r="N16" s="50">
        <f t="shared" si="3"/>
        <v>81.666666666666671</v>
      </c>
      <c r="O16" s="50">
        <f t="shared" si="2"/>
        <v>87</v>
      </c>
      <c r="Q16" s="37">
        <v>3</v>
      </c>
    </row>
    <row r="17" spans="1:17" x14ac:dyDescent="0.3">
      <c r="A17" s="35">
        <v>9</v>
      </c>
      <c r="B17" s="36">
        <v>7192443011</v>
      </c>
      <c r="C17" s="49">
        <v>9</v>
      </c>
      <c r="D17" s="45">
        <v>75</v>
      </c>
      <c r="E17" s="45">
        <v>80</v>
      </c>
      <c r="F17" s="45">
        <v>78</v>
      </c>
      <c r="G17" s="45">
        <v>84</v>
      </c>
      <c r="H17" s="45">
        <v>80</v>
      </c>
      <c r="I17" s="45">
        <v>85</v>
      </c>
      <c r="J17" s="39">
        <v>16</v>
      </c>
      <c r="K17" s="39">
        <v>100</v>
      </c>
      <c r="L17" s="45">
        <f t="shared" si="0"/>
        <v>233</v>
      </c>
      <c r="M17" s="45">
        <f t="shared" si="1"/>
        <v>249</v>
      </c>
      <c r="N17" s="50">
        <f t="shared" si="3"/>
        <v>77.666666666666671</v>
      </c>
      <c r="O17" s="50">
        <f t="shared" si="2"/>
        <v>83</v>
      </c>
      <c r="Q17" s="37">
        <v>3</v>
      </c>
    </row>
    <row r="18" spans="1:17" x14ac:dyDescent="0.3">
      <c r="A18" s="35">
        <v>10</v>
      </c>
      <c r="B18" s="36">
        <v>7193143003</v>
      </c>
      <c r="C18" s="49">
        <v>10</v>
      </c>
      <c r="D18" s="45">
        <v>88</v>
      </c>
      <c r="E18" s="45">
        <v>90</v>
      </c>
      <c r="F18" s="45">
        <v>90</v>
      </c>
      <c r="G18" s="45">
        <v>92</v>
      </c>
      <c r="H18" s="45">
        <v>87</v>
      </c>
      <c r="I18" s="45">
        <v>90</v>
      </c>
      <c r="J18" s="39">
        <v>16</v>
      </c>
      <c r="K18" s="39">
        <v>100</v>
      </c>
      <c r="L18" s="45">
        <f t="shared" si="0"/>
        <v>265</v>
      </c>
      <c r="M18" s="45">
        <f t="shared" si="1"/>
        <v>272</v>
      </c>
      <c r="N18" s="50">
        <f t="shared" si="3"/>
        <v>88.333333333333329</v>
      </c>
      <c r="O18" s="50">
        <f t="shared" si="2"/>
        <v>90.666666666666671</v>
      </c>
      <c r="Q18" s="37">
        <v>3</v>
      </c>
    </row>
    <row r="19" spans="1:17" x14ac:dyDescent="0.3">
      <c r="A19" s="35">
        <v>11</v>
      </c>
      <c r="B19" s="36">
        <v>7193143002</v>
      </c>
      <c r="C19" s="49">
        <v>11</v>
      </c>
      <c r="D19" s="45">
        <v>85</v>
      </c>
      <c r="E19" s="45">
        <v>88</v>
      </c>
      <c r="F19" s="45">
        <v>88</v>
      </c>
      <c r="G19" s="45">
        <v>90</v>
      </c>
      <c r="H19" s="45">
        <v>88</v>
      </c>
      <c r="I19" s="45">
        <v>92</v>
      </c>
      <c r="J19" s="39">
        <v>16</v>
      </c>
      <c r="K19" s="39">
        <v>100</v>
      </c>
      <c r="L19" s="45">
        <f t="shared" si="0"/>
        <v>261</v>
      </c>
      <c r="M19" s="45">
        <f t="shared" si="1"/>
        <v>270</v>
      </c>
      <c r="N19" s="50">
        <f t="shared" si="3"/>
        <v>87</v>
      </c>
      <c r="O19" s="50">
        <f t="shared" si="2"/>
        <v>90</v>
      </c>
      <c r="Q19" s="37">
        <v>3</v>
      </c>
    </row>
    <row r="20" spans="1:17" x14ac:dyDescent="0.3">
      <c r="A20" s="35">
        <v>12</v>
      </c>
      <c r="B20" s="36">
        <v>7191143005</v>
      </c>
      <c r="C20" s="49">
        <v>12</v>
      </c>
      <c r="D20" s="45">
        <v>88</v>
      </c>
      <c r="E20" s="45">
        <v>90</v>
      </c>
      <c r="F20" s="45">
        <v>86</v>
      </c>
      <c r="G20" s="45">
        <v>90</v>
      </c>
      <c r="H20" s="45">
        <v>90</v>
      </c>
      <c r="I20" s="45">
        <v>92</v>
      </c>
      <c r="J20" s="39">
        <v>16</v>
      </c>
      <c r="K20" s="39">
        <v>100</v>
      </c>
      <c r="L20" s="45">
        <f t="shared" si="0"/>
        <v>264</v>
      </c>
      <c r="M20" s="45">
        <f t="shared" si="1"/>
        <v>272</v>
      </c>
      <c r="N20" s="50">
        <f t="shared" si="3"/>
        <v>88</v>
      </c>
      <c r="O20" s="50">
        <f t="shared" si="2"/>
        <v>90.666666666666671</v>
      </c>
      <c r="Q20" s="37">
        <v>3</v>
      </c>
    </row>
    <row r="21" spans="1:17" x14ac:dyDescent="0.3">
      <c r="A21" s="35">
        <v>13</v>
      </c>
      <c r="B21" s="36">
        <v>7192443014</v>
      </c>
      <c r="C21" s="49">
        <v>13</v>
      </c>
      <c r="D21" s="45">
        <v>84</v>
      </c>
      <c r="E21" s="45">
        <v>88</v>
      </c>
      <c r="F21" s="45">
        <v>80</v>
      </c>
      <c r="G21" s="45">
        <v>88</v>
      </c>
      <c r="H21" s="45">
        <v>85</v>
      </c>
      <c r="I21" s="45">
        <v>90</v>
      </c>
      <c r="J21" s="39">
        <v>16</v>
      </c>
      <c r="K21" s="39">
        <v>100</v>
      </c>
      <c r="L21" s="45">
        <f t="shared" si="0"/>
        <v>249</v>
      </c>
      <c r="M21" s="45">
        <f t="shared" si="1"/>
        <v>266</v>
      </c>
      <c r="N21" s="50">
        <f t="shared" si="3"/>
        <v>83</v>
      </c>
      <c r="O21" s="50">
        <f t="shared" si="2"/>
        <v>88.666666666666671</v>
      </c>
      <c r="Q21" s="37">
        <v>3</v>
      </c>
    </row>
    <row r="22" spans="1:17" x14ac:dyDescent="0.3">
      <c r="A22" s="35">
        <v>14</v>
      </c>
      <c r="B22" s="36">
        <v>7193343004</v>
      </c>
      <c r="C22" s="49">
        <v>14</v>
      </c>
      <c r="D22" s="45">
        <v>80</v>
      </c>
      <c r="E22" s="45">
        <v>84</v>
      </c>
      <c r="F22" s="45">
        <v>80</v>
      </c>
      <c r="G22" s="45">
        <v>85</v>
      </c>
      <c r="H22" s="45">
        <v>88</v>
      </c>
      <c r="I22" s="45">
        <v>90</v>
      </c>
      <c r="J22" s="39">
        <v>16</v>
      </c>
      <c r="K22" s="39">
        <v>100</v>
      </c>
      <c r="L22" s="45">
        <f t="shared" si="0"/>
        <v>248</v>
      </c>
      <c r="M22" s="45">
        <f t="shared" si="1"/>
        <v>259</v>
      </c>
      <c r="N22" s="50">
        <f t="shared" si="3"/>
        <v>82.666666666666671</v>
      </c>
      <c r="O22" s="50">
        <f t="shared" si="2"/>
        <v>86.333333333333329</v>
      </c>
      <c r="Q22" s="37">
        <v>3</v>
      </c>
    </row>
    <row r="23" spans="1:17" x14ac:dyDescent="0.3">
      <c r="A23" s="35">
        <v>15</v>
      </c>
      <c r="B23" s="36">
        <v>7193143016</v>
      </c>
      <c r="C23" s="49">
        <v>15</v>
      </c>
      <c r="D23" s="45">
        <v>88</v>
      </c>
      <c r="E23" s="45">
        <v>90</v>
      </c>
      <c r="F23" s="45">
        <v>90</v>
      </c>
      <c r="G23" s="45">
        <v>92</v>
      </c>
      <c r="H23" s="45">
        <v>86</v>
      </c>
      <c r="I23" s="45">
        <v>90</v>
      </c>
      <c r="J23" s="39">
        <v>16</v>
      </c>
      <c r="K23" s="39">
        <v>100</v>
      </c>
      <c r="L23" s="45">
        <f t="shared" si="0"/>
        <v>264</v>
      </c>
      <c r="M23" s="45">
        <f t="shared" si="1"/>
        <v>272</v>
      </c>
      <c r="N23" s="50">
        <f t="shared" si="3"/>
        <v>88</v>
      </c>
      <c r="O23" s="50">
        <f t="shared" si="2"/>
        <v>90.666666666666671</v>
      </c>
      <c r="Q23" s="37">
        <v>3</v>
      </c>
    </row>
    <row r="24" spans="1:17" x14ac:dyDescent="0.3">
      <c r="A24" s="35">
        <v>16</v>
      </c>
      <c r="B24" s="36">
        <v>7192443010</v>
      </c>
      <c r="C24" s="49">
        <v>16</v>
      </c>
      <c r="D24" s="45">
        <v>80</v>
      </c>
      <c r="E24" s="45">
        <v>88</v>
      </c>
      <c r="F24" s="45">
        <v>80</v>
      </c>
      <c r="G24" s="45">
        <v>84</v>
      </c>
      <c r="H24" s="45">
        <v>80</v>
      </c>
      <c r="I24" s="45">
        <v>84</v>
      </c>
      <c r="J24" s="39">
        <v>16</v>
      </c>
      <c r="K24" s="39">
        <v>100</v>
      </c>
      <c r="L24" s="45">
        <f t="shared" si="0"/>
        <v>240</v>
      </c>
      <c r="M24" s="45">
        <f t="shared" si="1"/>
        <v>256</v>
      </c>
      <c r="N24" s="50">
        <f t="shared" si="3"/>
        <v>80</v>
      </c>
      <c r="O24" s="50">
        <f t="shared" si="2"/>
        <v>85.333333333333329</v>
      </c>
      <c r="Q24" s="37">
        <v>3</v>
      </c>
    </row>
    <row r="25" spans="1:17" x14ac:dyDescent="0.3">
      <c r="A25" s="35">
        <v>17</v>
      </c>
      <c r="B25" s="36">
        <v>7193143010</v>
      </c>
      <c r="C25" s="49">
        <v>17</v>
      </c>
      <c r="D25" s="45">
        <v>88</v>
      </c>
      <c r="E25" s="45">
        <v>90</v>
      </c>
      <c r="F25" s="45">
        <v>90</v>
      </c>
      <c r="G25" s="45">
        <v>92</v>
      </c>
      <c r="H25" s="45">
        <v>88</v>
      </c>
      <c r="I25" s="45">
        <v>95</v>
      </c>
      <c r="J25" s="39">
        <v>16</v>
      </c>
      <c r="K25" s="39">
        <v>100</v>
      </c>
      <c r="L25" s="45">
        <f t="shared" si="0"/>
        <v>266</v>
      </c>
      <c r="M25" s="45">
        <f t="shared" si="1"/>
        <v>277</v>
      </c>
      <c r="N25" s="50">
        <f t="shared" si="3"/>
        <v>88.666666666666671</v>
      </c>
      <c r="O25" s="50">
        <f t="shared" si="2"/>
        <v>92.333333333333329</v>
      </c>
      <c r="Q25" s="37">
        <v>3</v>
      </c>
    </row>
    <row r="26" spans="1:17" s="38" customFormat="1" x14ac:dyDescent="0.3">
      <c r="A26" s="45">
        <v>18</v>
      </c>
      <c r="B26" s="46">
        <v>7193143017</v>
      </c>
      <c r="C26" s="49">
        <v>18</v>
      </c>
      <c r="D26" s="45">
        <v>85</v>
      </c>
      <c r="E26" s="45">
        <v>90</v>
      </c>
      <c r="F26" s="45">
        <v>90</v>
      </c>
      <c r="G26" s="45">
        <v>90</v>
      </c>
      <c r="H26" s="45">
        <v>90</v>
      </c>
      <c r="I26" s="45">
        <v>92</v>
      </c>
      <c r="J26" s="39">
        <v>16</v>
      </c>
      <c r="K26" s="39">
        <v>100</v>
      </c>
      <c r="L26" s="45">
        <f t="shared" si="0"/>
        <v>265</v>
      </c>
      <c r="M26" s="45">
        <f t="shared" si="1"/>
        <v>272</v>
      </c>
      <c r="N26" s="50">
        <f t="shared" si="3"/>
        <v>88.333333333333329</v>
      </c>
      <c r="O26" s="50">
        <f t="shared" si="2"/>
        <v>90.666666666666671</v>
      </c>
      <c r="Q26" s="37">
        <v>3</v>
      </c>
    </row>
    <row r="27" spans="1:17" x14ac:dyDescent="0.3">
      <c r="A27" s="35">
        <v>19</v>
      </c>
      <c r="B27" s="36">
        <v>7193143004</v>
      </c>
      <c r="C27" s="49">
        <v>19</v>
      </c>
      <c r="D27" s="45">
        <v>82</v>
      </c>
      <c r="E27" s="45">
        <v>86</v>
      </c>
      <c r="F27" s="45">
        <v>83</v>
      </c>
      <c r="G27" s="45">
        <v>88</v>
      </c>
      <c r="H27" s="45">
        <v>88</v>
      </c>
      <c r="I27" s="45">
        <v>90</v>
      </c>
      <c r="J27" s="39">
        <v>16</v>
      </c>
      <c r="K27" s="39">
        <v>100</v>
      </c>
      <c r="L27" s="45">
        <f t="shared" si="0"/>
        <v>253</v>
      </c>
      <c r="M27" s="45">
        <f t="shared" si="1"/>
        <v>264</v>
      </c>
      <c r="N27" s="50">
        <f t="shared" si="3"/>
        <v>84.333333333333329</v>
      </c>
      <c r="O27" s="50">
        <f t="shared" si="2"/>
        <v>88</v>
      </c>
      <c r="Q27" s="37">
        <v>3</v>
      </c>
    </row>
    <row r="28" spans="1:17" x14ac:dyDescent="0.3">
      <c r="A28" s="35">
        <v>20</v>
      </c>
      <c r="B28" s="36">
        <v>7191143004</v>
      </c>
      <c r="C28" s="49">
        <v>20</v>
      </c>
      <c r="D28" s="45">
        <v>90</v>
      </c>
      <c r="E28" s="45">
        <v>90</v>
      </c>
      <c r="F28" s="45">
        <v>85</v>
      </c>
      <c r="G28" s="45">
        <v>95</v>
      </c>
      <c r="H28" s="45">
        <v>88</v>
      </c>
      <c r="I28" s="45">
        <v>90</v>
      </c>
      <c r="J28" s="39">
        <v>16</v>
      </c>
      <c r="K28" s="39">
        <v>100</v>
      </c>
      <c r="L28" s="45">
        <f t="shared" si="0"/>
        <v>263</v>
      </c>
      <c r="M28" s="45">
        <f t="shared" si="1"/>
        <v>275</v>
      </c>
      <c r="N28" s="50">
        <f t="shared" si="3"/>
        <v>87.666666666666671</v>
      </c>
      <c r="O28" s="50">
        <f t="shared" si="2"/>
        <v>91.666666666666671</v>
      </c>
      <c r="Q28" s="37">
        <v>3</v>
      </c>
    </row>
    <row r="29" spans="1:17" x14ac:dyDescent="0.3">
      <c r="A29" s="47">
        <v>21</v>
      </c>
      <c r="B29" s="36">
        <v>7193143009</v>
      </c>
      <c r="C29" s="49">
        <v>21</v>
      </c>
      <c r="D29" s="45">
        <v>84</v>
      </c>
      <c r="E29" s="45">
        <v>90</v>
      </c>
      <c r="F29" s="45">
        <v>88</v>
      </c>
      <c r="G29" s="45">
        <v>90</v>
      </c>
      <c r="H29" s="45">
        <v>85</v>
      </c>
      <c r="I29" s="45">
        <v>90</v>
      </c>
      <c r="J29" s="39">
        <v>16</v>
      </c>
      <c r="K29" s="39">
        <v>100</v>
      </c>
      <c r="L29" s="45">
        <f t="shared" si="0"/>
        <v>257</v>
      </c>
      <c r="M29" s="45">
        <f t="shared" si="1"/>
        <v>270</v>
      </c>
      <c r="N29" s="50">
        <f t="shared" si="3"/>
        <v>85.666666666666671</v>
      </c>
      <c r="O29" s="50">
        <f t="shared" si="2"/>
        <v>90</v>
      </c>
      <c r="Q29" s="37">
        <v>3</v>
      </c>
    </row>
    <row r="30" spans="1:17" x14ac:dyDescent="0.3">
      <c r="A30" s="35">
        <v>22</v>
      </c>
      <c r="B30" s="36">
        <v>7192443013</v>
      </c>
      <c r="C30" s="49">
        <v>22</v>
      </c>
      <c r="D30" s="45">
        <v>80</v>
      </c>
      <c r="E30" s="45">
        <v>84</v>
      </c>
      <c r="F30" s="45">
        <v>85</v>
      </c>
      <c r="G30" s="45">
        <v>88</v>
      </c>
      <c r="H30" s="45">
        <v>80</v>
      </c>
      <c r="I30" s="45">
        <v>86</v>
      </c>
      <c r="J30" s="39">
        <v>16</v>
      </c>
      <c r="K30" s="39">
        <v>100</v>
      </c>
      <c r="L30" s="45">
        <f t="shared" si="0"/>
        <v>245</v>
      </c>
      <c r="M30" s="45">
        <f t="shared" si="1"/>
        <v>258</v>
      </c>
      <c r="N30" s="50">
        <f t="shared" si="3"/>
        <v>81.666666666666671</v>
      </c>
      <c r="O30" s="50">
        <f t="shared" si="2"/>
        <v>86</v>
      </c>
      <c r="Q30" s="37">
        <v>3</v>
      </c>
    </row>
    <row r="31" spans="1:17" s="38" customFormat="1" x14ac:dyDescent="0.3">
      <c r="A31" s="45">
        <v>23</v>
      </c>
      <c r="B31" s="46">
        <v>7193143011</v>
      </c>
      <c r="C31" s="49">
        <v>23</v>
      </c>
      <c r="D31" s="45">
        <v>85</v>
      </c>
      <c r="E31" s="45">
        <v>88</v>
      </c>
      <c r="F31" s="45">
        <v>88</v>
      </c>
      <c r="G31" s="45">
        <v>90</v>
      </c>
      <c r="H31" s="45">
        <v>88</v>
      </c>
      <c r="I31" s="45">
        <v>90</v>
      </c>
      <c r="J31" s="39">
        <v>16</v>
      </c>
      <c r="K31" s="39">
        <v>100</v>
      </c>
      <c r="L31" s="45">
        <f t="shared" si="0"/>
        <v>261</v>
      </c>
      <c r="M31" s="45">
        <f t="shared" si="1"/>
        <v>268</v>
      </c>
      <c r="N31" s="50">
        <f t="shared" si="3"/>
        <v>87</v>
      </c>
      <c r="O31" s="50">
        <f t="shared" si="2"/>
        <v>89.333333333333329</v>
      </c>
      <c r="Q31" s="37">
        <v>3</v>
      </c>
    </row>
    <row r="32" spans="1:17" x14ac:dyDescent="0.3">
      <c r="A32" s="35">
        <v>24</v>
      </c>
      <c r="B32" s="36">
        <v>7192443012</v>
      </c>
      <c r="C32" s="49">
        <v>24</v>
      </c>
      <c r="D32" s="45">
        <v>75</v>
      </c>
      <c r="E32" s="45">
        <v>82</v>
      </c>
      <c r="F32" s="45">
        <v>80</v>
      </c>
      <c r="G32" s="45">
        <v>80</v>
      </c>
      <c r="H32" s="45">
        <v>82</v>
      </c>
      <c r="I32" s="45">
        <v>86</v>
      </c>
      <c r="J32" s="39">
        <v>16</v>
      </c>
      <c r="K32" s="39">
        <v>100</v>
      </c>
      <c r="L32" s="45">
        <f t="shared" si="0"/>
        <v>237</v>
      </c>
      <c r="M32" s="45">
        <f t="shared" si="1"/>
        <v>248</v>
      </c>
      <c r="N32" s="50">
        <f t="shared" si="3"/>
        <v>79</v>
      </c>
      <c r="O32" s="50">
        <f t="shared" si="2"/>
        <v>82.666666666666671</v>
      </c>
      <c r="Q32" s="37">
        <v>3</v>
      </c>
    </row>
    <row r="33" spans="1:17" x14ac:dyDescent="0.3">
      <c r="A33" s="35">
        <v>25</v>
      </c>
      <c r="B33" s="36">
        <v>7193343002</v>
      </c>
      <c r="C33" s="49">
        <v>25</v>
      </c>
      <c r="D33" s="45">
        <v>82</v>
      </c>
      <c r="E33" s="45">
        <v>90</v>
      </c>
      <c r="F33" s="45">
        <v>85</v>
      </c>
      <c r="G33" s="45">
        <v>90</v>
      </c>
      <c r="H33" s="45">
        <v>88</v>
      </c>
      <c r="I33" s="45">
        <v>90</v>
      </c>
      <c r="J33" s="39">
        <v>16</v>
      </c>
      <c r="K33" s="39">
        <v>100</v>
      </c>
      <c r="L33" s="45">
        <f t="shared" si="0"/>
        <v>255</v>
      </c>
      <c r="M33" s="45">
        <f t="shared" si="1"/>
        <v>270</v>
      </c>
      <c r="N33" s="50">
        <f t="shared" si="3"/>
        <v>85</v>
      </c>
      <c r="O33" s="50">
        <f t="shared" si="2"/>
        <v>90</v>
      </c>
      <c r="Q33" s="37">
        <v>3</v>
      </c>
    </row>
    <row r="34" spans="1:17" x14ac:dyDescent="0.3">
      <c r="A34" s="35">
        <v>26</v>
      </c>
      <c r="B34" s="36">
        <v>7193343003</v>
      </c>
      <c r="C34" s="49">
        <v>26</v>
      </c>
      <c r="D34" s="45">
        <v>80</v>
      </c>
      <c r="E34" s="45">
        <v>83</v>
      </c>
      <c r="F34" s="45">
        <v>84</v>
      </c>
      <c r="G34" s="45">
        <v>85</v>
      </c>
      <c r="H34" s="45">
        <v>80</v>
      </c>
      <c r="I34" s="45">
        <v>85</v>
      </c>
      <c r="J34" s="39">
        <v>16</v>
      </c>
      <c r="K34" s="39">
        <v>100</v>
      </c>
      <c r="L34" s="45">
        <f t="shared" si="0"/>
        <v>244</v>
      </c>
      <c r="M34" s="45">
        <f t="shared" si="1"/>
        <v>253</v>
      </c>
      <c r="N34" s="50">
        <f t="shared" si="3"/>
        <v>81.333333333333329</v>
      </c>
      <c r="O34" s="50">
        <f t="shared" si="2"/>
        <v>84.333333333333329</v>
      </c>
      <c r="Q34" s="37">
        <v>3</v>
      </c>
    </row>
    <row r="35" spans="1:17" s="38" customFormat="1" x14ac:dyDescent="0.3">
      <c r="A35" s="35">
        <v>27</v>
      </c>
      <c r="C35" s="49">
        <v>27</v>
      </c>
      <c r="D35" s="45">
        <v>80</v>
      </c>
      <c r="E35" s="45">
        <v>82</v>
      </c>
      <c r="F35" s="45">
        <v>80</v>
      </c>
      <c r="G35" s="45">
        <v>85</v>
      </c>
      <c r="H35" s="45">
        <v>85</v>
      </c>
      <c r="I35" s="45">
        <v>88</v>
      </c>
      <c r="L35" s="45">
        <f t="shared" si="0"/>
        <v>245</v>
      </c>
      <c r="M35" s="45">
        <f t="shared" si="1"/>
        <v>255</v>
      </c>
      <c r="N35" s="50">
        <f t="shared" si="3"/>
        <v>81.666666666666671</v>
      </c>
      <c r="O35" s="50">
        <f t="shared" si="2"/>
        <v>85</v>
      </c>
      <c r="Q35" s="37">
        <v>3</v>
      </c>
    </row>
    <row r="36" spans="1:17" s="38" customFormat="1" x14ac:dyDescent="0.3">
      <c r="A36" s="35">
        <v>28</v>
      </c>
      <c r="C36" s="49">
        <v>28</v>
      </c>
      <c r="D36" s="45">
        <v>85</v>
      </c>
      <c r="E36" s="45">
        <v>86</v>
      </c>
      <c r="F36" s="45">
        <v>86</v>
      </c>
      <c r="G36" s="45">
        <v>88</v>
      </c>
      <c r="H36" s="45">
        <v>88</v>
      </c>
      <c r="I36" s="45">
        <v>90</v>
      </c>
      <c r="L36" s="45">
        <f t="shared" si="0"/>
        <v>259</v>
      </c>
      <c r="M36" s="45">
        <f t="shared" si="1"/>
        <v>264</v>
      </c>
      <c r="N36" s="50">
        <f t="shared" si="3"/>
        <v>86.333333333333329</v>
      </c>
      <c r="O36" s="50">
        <f t="shared" si="2"/>
        <v>88</v>
      </c>
      <c r="Q36" s="37">
        <v>3</v>
      </c>
    </row>
    <row r="37" spans="1:17" s="38" customFormat="1" x14ac:dyDescent="0.3">
      <c r="A37" s="35">
        <v>29</v>
      </c>
      <c r="C37" s="49">
        <v>29</v>
      </c>
      <c r="D37" s="45">
        <v>80</v>
      </c>
      <c r="E37" s="45">
        <v>88</v>
      </c>
      <c r="F37" s="45">
        <v>85</v>
      </c>
      <c r="G37" s="45">
        <v>90</v>
      </c>
      <c r="H37" s="45">
        <v>86</v>
      </c>
      <c r="I37" s="45">
        <v>90</v>
      </c>
      <c r="L37" s="45">
        <f t="shared" si="0"/>
        <v>251</v>
      </c>
      <c r="M37" s="45">
        <f t="shared" si="1"/>
        <v>268</v>
      </c>
      <c r="N37" s="50">
        <f t="shared" si="3"/>
        <v>83.666666666666671</v>
      </c>
      <c r="O37" s="50">
        <f t="shared" si="2"/>
        <v>89.333333333333329</v>
      </c>
      <c r="Q37" s="37">
        <v>3</v>
      </c>
    </row>
    <row r="38" spans="1:17" s="38" customFormat="1" x14ac:dyDescent="0.3">
      <c r="A38" s="35">
        <v>30</v>
      </c>
      <c r="C38" s="49">
        <v>30</v>
      </c>
      <c r="D38" s="45">
        <v>80</v>
      </c>
      <c r="E38" s="45">
        <v>84</v>
      </c>
      <c r="F38" s="45">
        <v>82</v>
      </c>
      <c r="G38" s="45">
        <v>88</v>
      </c>
      <c r="H38" s="45">
        <v>85</v>
      </c>
      <c r="I38" s="45">
        <v>88</v>
      </c>
      <c r="L38" s="45">
        <f t="shared" si="0"/>
        <v>247</v>
      </c>
      <c r="M38" s="45">
        <f t="shared" si="1"/>
        <v>260</v>
      </c>
      <c r="N38" s="50">
        <f t="shared" si="3"/>
        <v>82.333333333333329</v>
      </c>
      <c r="O38" s="50">
        <f t="shared" si="2"/>
        <v>86.666666666666671</v>
      </c>
      <c r="Q38" s="37">
        <v>3</v>
      </c>
    </row>
    <row r="39" spans="1:17" s="38" customFormat="1" x14ac:dyDescent="0.3">
      <c r="A39" s="35">
        <v>31</v>
      </c>
      <c r="C39" s="49">
        <v>31</v>
      </c>
      <c r="D39" s="45">
        <v>80</v>
      </c>
      <c r="E39" s="45">
        <v>86</v>
      </c>
      <c r="F39" s="45">
        <v>88</v>
      </c>
      <c r="G39" s="45">
        <v>90</v>
      </c>
      <c r="H39" s="45">
        <v>90</v>
      </c>
      <c r="I39" s="45">
        <v>92</v>
      </c>
      <c r="L39" s="45">
        <f t="shared" si="0"/>
        <v>258</v>
      </c>
      <c r="M39" s="45">
        <f t="shared" si="1"/>
        <v>268</v>
      </c>
      <c r="N39" s="50">
        <f t="shared" si="3"/>
        <v>86</v>
      </c>
      <c r="O39" s="50">
        <f t="shared" si="2"/>
        <v>89.333333333333329</v>
      </c>
      <c r="Q39" s="37">
        <v>3</v>
      </c>
    </row>
    <row r="40" spans="1:17" s="38" customFormat="1" x14ac:dyDescent="0.3">
      <c r="A40" s="35">
        <v>32</v>
      </c>
      <c r="C40" s="49">
        <v>32</v>
      </c>
      <c r="D40" s="45">
        <v>84</v>
      </c>
      <c r="E40" s="45">
        <v>86</v>
      </c>
      <c r="F40" s="45">
        <v>85</v>
      </c>
      <c r="G40" s="45">
        <v>88</v>
      </c>
      <c r="H40" s="45">
        <v>88</v>
      </c>
      <c r="I40" s="45">
        <v>95</v>
      </c>
      <c r="L40" s="45">
        <f t="shared" si="0"/>
        <v>257</v>
      </c>
      <c r="M40" s="45">
        <f t="shared" si="1"/>
        <v>269</v>
      </c>
      <c r="N40" s="50">
        <f t="shared" si="3"/>
        <v>85.666666666666671</v>
      </c>
      <c r="O40" s="50">
        <f t="shared" si="2"/>
        <v>89.666666666666671</v>
      </c>
      <c r="Q40" s="37">
        <v>3</v>
      </c>
    </row>
    <row r="41" spans="1:17" s="38" customFormat="1" x14ac:dyDescent="0.3">
      <c r="A41" s="35">
        <v>33</v>
      </c>
      <c r="C41" s="49">
        <v>33</v>
      </c>
      <c r="D41" s="45">
        <v>82</v>
      </c>
      <c r="E41" s="45">
        <v>85</v>
      </c>
      <c r="F41" s="45">
        <v>84</v>
      </c>
      <c r="G41" s="45">
        <v>88</v>
      </c>
      <c r="H41" s="45">
        <v>90</v>
      </c>
      <c r="I41" s="45">
        <v>95</v>
      </c>
      <c r="L41" s="45">
        <f t="shared" si="0"/>
        <v>256</v>
      </c>
      <c r="M41" s="45">
        <f t="shared" si="1"/>
        <v>268</v>
      </c>
      <c r="N41" s="50">
        <f t="shared" si="3"/>
        <v>85.333333333333329</v>
      </c>
      <c r="O41" s="50">
        <f t="shared" si="2"/>
        <v>89.333333333333329</v>
      </c>
      <c r="Q41" s="37">
        <v>3</v>
      </c>
    </row>
    <row r="42" spans="1:17" s="38" customFormat="1" x14ac:dyDescent="0.3"/>
    <row r="43" spans="1:17" s="38" customFormat="1" x14ac:dyDescent="0.3"/>
    <row r="44" spans="1:17" s="38" customFormat="1" x14ac:dyDescent="0.3"/>
    <row r="45" spans="1:17" s="38" customFormat="1" x14ac:dyDescent="0.3"/>
    <row r="46" spans="1:17" s="38" customFormat="1" x14ac:dyDescent="0.3"/>
    <row r="47" spans="1:17" s="38" customFormat="1" x14ac:dyDescent="0.3"/>
    <row r="48" spans="1:17" s="38" customFormat="1" x14ac:dyDescent="0.3"/>
    <row r="49" s="38" customFormat="1" x14ac:dyDescent="0.3"/>
    <row r="50" s="38" customFormat="1" x14ac:dyDescent="0.3"/>
    <row r="51" s="38" customFormat="1" x14ac:dyDescent="0.3"/>
    <row r="52" s="38" customFormat="1" x14ac:dyDescent="0.3"/>
    <row r="53" s="38" customFormat="1" x14ac:dyDescent="0.3"/>
    <row r="54" s="38" customFormat="1" x14ac:dyDescent="0.3"/>
    <row r="55" s="38" customFormat="1" x14ac:dyDescent="0.3"/>
    <row r="56" s="38" customFormat="1" x14ac:dyDescent="0.3"/>
    <row r="57" s="38" customFormat="1" x14ac:dyDescent="0.3"/>
    <row r="58" s="38" customFormat="1" x14ac:dyDescent="0.3"/>
    <row r="59" s="38" customFormat="1" x14ac:dyDescent="0.3"/>
    <row r="60" s="38" customFormat="1" x14ac:dyDescent="0.3"/>
    <row r="61" s="38" customFormat="1" x14ac:dyDescent="0.3"/>
    <row r="62" s="38" customFormat="1" x14ac:dyDescent="0.3"/>
    <row r="63" s="38" customFormat="1" x14ac:dyDescent="0.3"/>
    <row r="64" s="38" customFormat="1" x14ac:dyDescent="0.3"/>
    <row r="65" s="38" customFormat="1" x14ac:dyDescent="0.3"/>
    <row r="66" s="38" customFormat="1" x14ac:dyDescent="0.3"/>
    <row r="67" s="38" customFormat="1" x14ac:dyDescent="0.3"/>
    <row r="68" s="38" customFormat="1" x14ac:dyDescent="0.3"/>
    <row r="69" s="38" customFormat="1" x14ac:dyDescent="0.3"/>
    <row r="70" s="38" customFormat="1" x14ac:dyDescent="0.3"/>
    <row r="71" s="38" customFormat="1" x14ac:dyDescent="0.3"/>
    <row r="72" s="38" customFormat="1" x14ac:dyDescent="0.3"/>
    <row r="73" s="38" customFormat="1" x14ac:dyDescent="0.3"/>
    <row r="74" s="38" customFormat="1" x14ac:dyDescent="0.3"/>
    <row r="75" s="38" customFormat="1" x14ac:dyDescent="0.3"/>
    <row r="76" s="38" customFormat="1" x14ac:dyDescent="0.3"/>
    <row r="77" s="38" customFormat="1" x14ac:dyDescent="0.3"/>
    <row r="78" s="38" customFormat="1" x14ac:dyDescent="0.3"/>
    <row r="79" s="38" customFormat="1" x14ac:dyDescent="0.3"/>
    <row r="80" s="38" customFormat="1" x14ac:dyDescent="0.3"/>
    <row r="81" s="38" customFormat="1" x14ac:dyDescent="0.3"/>
    <row r="82" s="38" customFormat="1" x14ac:dyDescent="0.3"/>
    <row r="83" s="38" customFormat="1" x14ac:dyDescent="0.3"/>
    <row r="84" s="38" customFormat="1" x14ac:dyDescent="0.3"/>
    <row r="85" s="38" customFormat="1" x14ac:dyDescent="0.3"/>
    <row r="86" s="38" customFormat="1" x14ac:dyDescent="0.3"/>
    <row r="87" s="38" customFormat="1" x14ac:dyDescent="0.3"/>
    <row r="88" s="38" customFormat="1" x14ac:dyDescent="0.3"/>
    <row r="89" s="38" customFormat="1" x14ac:dyDescent="0.3"/>
    <row r="90" s="38" customFormat="1" x14ac:dyDescent="0.3"/>
    <row r="91" s="38" customFormat="1" x14ac:dyDescent="0.3"/>
    <row r="92" s="38" customFormat="1" x14ac:dyDescent="0.3"/>
    <row r="93" s="38" customFormat="1" x14ac:dyDescent="0.3"/>
    <row r="94" s="38" customFormat="1" x14ac:dyDescent="0.3"/>
    <row r="95" s="38" customFormat="1" x14ac:dyDescent="0.3"/>
    <row r="96" s="38" customFormat="1" x14ac:dyDescent="0.3"/>
    <row r="97" s="38" customFormat="1" x14ac:dyDescent="0.3"/>
    <row r="98" s="38" customFormat="1" x14ac:dyDescent="0.3"/>
    <row r="99" s="38" customFormat="1" x14ac:dyDescent="0.3"/>
    <row r="100" s="38" customFormat="1" x14ac:dyDescent="0.3"/>
    <row r="101" s="38" customFormat="1" x14ac:dyDescent="0.3"/>
    <row r="102" s="38" customFormat="1" x14ac:dyDescent="0.3"/>
    <row r="103" s="38" customFormat="1" x14ac:dyDescent="0.3"/>
    <row r="104" s="38" customFormat="1" x14ac:dyDescent="0.3"/>
    <row r="105" s="38" customFormat="1" x14ac:dyDescent="0.3"/>
    <row r="106" s="38" customFormat="1" x14ac:dyDescent="0.3"/>
    <row r="107" s="38" customFormat="1" x14ac:dyDescent="0.3"/>
    <row r="108" s="38" customFormat="1" x14ac:dyDescent="0.3"/>
    <row r="109" s="38" customFormat="1" x14ac:dyDescent="0.3"/>
    <row r="110" s="38" customFormat="1" x14ac:dyDescent="0.3"/>
    <row r="111" s="38" customFormat="1" x14ac:dyDescent="0.3"/>
    <row r="112" s="38" customFormat="1" x14ac:dyDescent="0.3"/>
    <row r="113" s="38" customFormat="1" x14ac:dyDescent="0.3"/>
    <row r="114" s="38" customFormat="1" x14ac:dyDescent="0.3"/>
    <row r="115" s="38" customFormat="1" x14ac:dyDescent="0.3"/>
    <row r="116" s="38" customFormat="1" x14ac:dyDescent="0.3"/>
    <row r="117" s="38" customFormat="1" x14ac:dyDescent="0.3"/>
    <row r="118" s="38" customFormat="1" x14ac:dyDescent="0.3"/>
    <row r="119" s="38" customFormat="1" x14ac:dyDescent="0.3"/>
    <row r="120" s="38" customFormat="1" x14ac:dyDescent="0.3"/>
    <row r="121" s="38" customFormat="1" x14ac:dyDescent="0.3"/>
    <row r="122" s="38" customFormat="1" x14ac:dyDescent="0.3"/>
    <row r="123" s="38" customFormat="1" x14ac:dyDescent="0.3"/>
    <row r="124" s="38" customFormat="1" x14ac:dyDescent="0.3"/>
    <row r="125" s="38" customFormat="1" x14ac:dyDescent="0.3"/>
    <row r="126" s="38" customFormat="1" x14ac:dyDescent="0.3"/>
    <row r="127" s="38" customFormat="1" x14ac:dyDescent="0.3"/>
    <row r="128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  <row r="227" s="38" customFormat="1" x14ac:dyDescent="0.3"/>
    <row r="228" s="38" customFormat="1" x14ac:dyDescent="0.3"/>
    <row r="229" s="38" customFormat="1" x14ac:dyDescent="0.3"/>
    <row r="230" s="38" customFormat="1" x14ac:dyDescent="0.3"/>
    <row r="231" s="38" customFormat="1" x14ac:dyDescent="0.3"/>
    <row r="232" s="38" customFormat="1" x14ac:dyDescent="0.3"/>
    <row r="233" s="38" customFormat="1" x14ac:dyDescent="0.3"/>
    <row r="234" s="38" customFormat="1" x14ac:dyDescent="0.3"/>
    <row r="235" s="38" customFormat="1" x14ac:dyDescent="0.3"/>
    <row r="236" s="38" customFormat="1" x14ac:dyDescent="0.3"/>
    <row r="237" s="38" customFormat="1" x14ac:dyDescent="0.3"/>
    <row r="238" s="38" customFormat="1" x14ac:dyDescent="0.3"/>
    <row r="239" s="38" customFormat="1" x14ac:dyDescent="0.3"/>
    <row r="240" s="38" customFormat="1" x14ac:dyDescent="0.3"/>
    <row r="241" s="38" customFormat="1" x14ac:dyDescent="0.3"/>
    <row r="242" s="38" customFormat="1" x14ac:dyDescent="0.3"/>
    <row r="243" s="38" customFormat="1" x14ac:dyDescent="0.3"/>
    <row r="244" s="38" customFormat="1" x14ac:dyDescent="0.3"/>
    <row r="245" s="38" customFormat="1" x14ac:dyDescent="0.3"/>
    <row r="246" s="38" customFormat="1" x14ac:dyDescent="0.3"/>
    <row r="247" s="38" customFormat="1" x14ac:dyDescent="0.3"/>
    <row r="248" s="38" customFormat="1" x14ac:dyDescent="0.3"/>
    <row r="249" s="38" customFormat="1" x14ac:dyDescent="0.3"/>
    <row r="250" s="38" customFormat="1" x14ac:dyDescent="0.3"/>
    <row r="251" s="38" customFormat="1" x14ac:dyDescent="0.3"/>
    <row r="252" s="38" customFormat="1" x14ac:dyDescent="0.3"/>
    <row r="253" s="38" customFormat="1" x14ac:dyDescent="0.3"/>
    <row r="254" s="38" customFormat="1" x14ac:dyDescent="0.3"/>
    <row r="255" s="38" customFormat="1" x14ac:dyDescent="0.3"/>
    <row r="256" s="38" customFormat="1" x14ac:dyDescent="0.3"/>
    <row r="257" s="38" customFormat="1" x14ac:dyDescent="0.3"/>
    <row r="258" s="38" customFormat="1" x14ac:dyDescent="0.3"/>
    <row r="259" s="38" customFormat="1" x14ac:dyDescent="0.3"/>
    <row r="260" s="38" customFormat="1" x14ac:dyDescent="0.3"/>
    <row r="261" s="38" customFormat="1" x14ac:dyDescent="0.3"/>
    <row r="262" s="38" customFormat="1" x14ac:dyDescent="0.3"/>
    <row r="263" s="38" customFormat="1" x14ac:dyDescent="0.3"/>
    <row r="264" s="38" customFormat="1" x14ac:dyDescent="0.3"/>
    <row r="265" s="38" customFormat="1" x14ac:dyDescent="0.3"/>
    <row r="266" s="38" customFormat="1" x14ac:dyDescent="0.3"/>
    <row r="267" s="38" customFormat="1" x14ac:dyDescent="0.3"/>
    <row r="268" s="38" customFormat="1" x14ac:dyDescent="0.3"/>
    <row r="269" s="38" customFormat="1" x14ac:dyDescent="0.3"/>
    <row r="270" s="38" customFormat="1" x14ac:dyDescent="0.3"/>
    <row r="271" s="38" customFormat="1" x14ac:dyDescent="0.3"/>
    <row r="272" s="38" customFormat="1" x14ac:dyDescent="0.3"/>
    <row r="273" s="38" customFormat="1" x14ac:dyDescent="0.3"/>
    <row r="274" s="38" customFormat="1" x14ac:dyDescent="0.3"/>
    <row r="275" s="38" customFormat="1" x14ac:dyDescent="0.3"/>
    <row r="276" s="38" customFormat="1" x14ac:dyDescent="0.3"/>
    <row r="277" s="38" customFormat="1" x14ac:dyDescent="0.3"/>
    <row r="278" s="38" customFormat="1" x14ac:dyDescent="0.3"/>
    <row r="279" s="38" customFormat="1" x14ac:dyDescent="0.3"/>
    <row r="280" s="38" customFormat="1" x14ac:dyDescent="0.3"/>
    <row r="281" s="38" customFormat="1" x14ac:dyDescent="0.3"/>
    <row r="282" s="38" customFormat="1" x14ac:dyDescent="0.3"/>
    <row r="283" s="38" customFormat="1" x14ac:dyDescent="0.3"/>
    <row r="284" s="38" customFormat="1" x14ac:dyDescent="0.3"/>
    <row r="285" s="38" customFormat="1" x14ac:dyDescent="0.3"/>
    <row r="286" s="38" customFormat="1" x14ac:dyDescent="0.3"/>
    <row r="287" s="38" customFormat="1" x14ac:dyDescent="0.3"/>
    <row r="288" s="38" customFormat="1" x14ac:dyDescent="0.3"/>
    <row r="289" s="38" customFormat="1" x14ac:dyDescent="0.3"/>
    <row r="290" s="38" customFormat="1" x14ac:dyDescent="0.3"/>
    <row r="291" s="38" customFormat="1" x14ac:dyDescent="0.3"/>
    <row r="292" s="38" customFormat="1" x14ac:dyDescent="0.3"/>
    <row r="293" s="38" customFormat="1" x14ac:dyDescent="0.3"/>
    <row r="294" s="38" customFormat="1" x14ac:dyDescent="0.3"/>
    <row r="295" s="38" customFormat="1" x14ac:dyDescent="0.3"/>
    <row r="296" s="38" customFormat="1" x14ac:dyDescent="0.3"/>
    <row r="297" s="38" customFormat="1" x14ac:dyDescent="0.3"/>
    <row r="298" s="38" customFormat="1" x14ac:dyDescent="0.3"/>
    <row r="299" s="38" customFormat="1" x14ac:dyDescent="0.3"/>
    <row r="300" s="38" customFormat="1" x14ac:dyDescent="0.3"/>
    <row r="301" s="38" customFormat="1" x14ac:dyDescent="0.3"/>
    <row r="302" s="38" customFormat="1" x14ac:dyDescent="0.3"/>
    <row r="303" s="38" customFormat="1" x14ac:dyDescent="0.3"/>
    <row r="304" s="38" customFormat="1" x14ac:dyDescent="0.3"/>
    <row r="305" s="38" customFormat="1" x14ac:dyDescent="0.3"/>
    <row r="306" s="38" customFormat="1" x14ac:dyDescent="0.3"/>
    <row r="307" s="38" customFormat="1" x14ac:dyDescent="0.3"/>
    <row r="308" s="38" customFormat="1" x14ac:dyDescent="0.3"/>
    <row r="309" s="38" customFormat="1" x14ac:dyDescent="0.3"/>
    <row r="310" s="38" customFormat="1" x14ac:dyDescent="0.3"/>
    <row r="311" s="38" customFormat="1" x14ac:dyDescent="0.3"/>
    <row r="312" s="38" customFormat="1" x14ac:dyDescent="0.3"/>
  </sheetData>
  <dataConsolidate function="max"/>
  <mergeCells count="9">
    <mergeCell ref="D7:E7"/>
    <mergeCell ref="H7:I7"/>
    <mergeCell ref="L7:M7"/>
    <mergeCell ref="N7:O7"/>
    <mergeCell ref="A1:I1"/>
    <mergeCell ref="A7:A8"/>
    <mergeCell ref="B7:B8"/>
    <mergeCell ref="C7:C8"/>
    <mergeCell ref="F7:G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7"/>
  <sheetViews>
    <sheetView workbookViewId="0">
      <selection activeCell="B15" sqref="B15"/>
    </sheetView>
  </sheetViews>
  <sheetFormatPr defaultRowHeight="15" x14ac:dyDescent="0.25"/>
  <cols>
    <col min="2" max="2" width="28.85546875" customWidth="1"/>
  </cols>
  <sheetData>
    <row r="3" spans="1:3" x14ac:dyDescent="0.25">
      <c r="B3" t="s">
        <v>69</v>
      </c>
    </row>
    <row r="4" spans="1:3" x14ac:dyDescent="0.25">
      <c r="B4" t="s">
        <v>70</v>
      </c>
    </row>
    <row r="6" spans="1:3" x14ac:dyDescent="0.25">
      <c r="A6" t="s">
        <v>71</v>
      </c>
    </row>
    <row r="7" spans="1:3" x14ac:dyDescent="0.25">
      <c r="B7" t="s">
        <v>72</v>
      </c>
    </row>
    <row r="8" spans="1:3" x14ac:dyDescent="0.25">
      <c r="A8">
        <v>1</v>
      </c>
      <c r="B8" t="s">
        <v>73</v>
      </c>
    </row>
    <row r="9" spans="1:3" x14ac:dyDescent="0.25">
      <c r="B9" t="s">
        <v>74</v>
      </c>
    </row>
    <row r="10" spans="1:3" x14ac:dyDescent="0.25">
      <c r="B10" t="s">
        <v>75</v>
      </c>
    </row>
    <row r="15" spans="1:3" x14ac:dyDescent="0.25">
      <c r="A15" t="s">
        <v>0</v>
      </c>
      <c r="B15" t="s">
        <v>3</v>
      </c>
      <c r="C15" t="s">
        <v>89</v>
      </c>
    </row>
    <row r="17" spans="1:2" x14ac:dyDescent="0.25">
      <c r="A17" t="s">
        <v>86</v>
      </c>
      <c r="B17" t="s">
        <v>84</v>
      </c>
    </row>
    <row r="18" spans="1:2" x14ac:dyDescent="0.25">
      <c r="B18" t="s">
        <v>85</v>
      </c>
    </row>
    <row r="19" spans="1:2" x14ac:dyDescent="0.25">
      <c r="B19" t="s">
        <v>77</v>
      </c>
    </row>
    <row r="20" spans="1:2" x14ac:dyDescent="0.25">
      <c r="B20" t="s">
        <v>78</v>
      </c>
    </row>
    <row r="21" spans="1:2" x14ac:dyDescent="0.25">
      <c r="B21" t="s">
        <v>79</v>
      </c>
    </row>
    <row r="22" spans="1:2" x14ac:dyDescent="0.25">
      <c r="A22" t="s">
        <v>87</v>
      </c>
      <c r="B22" t="s">
        <v>80</v>
      </c>
    </row>
    <row r="23" spans="1:2" x14ac:dyDescent="0.25">
      <c r="B23" t="s">
        <v>76</v>
      </c>
    </row>
    <row r="24" spans="1:2" x14ac:dyDescent="0.25">
      <c r="B24" t="s">
        <v>81</v>
      </c>
    </row>
    <row r="25" spans="1:2" x14ac:dyDescent="0.25">
      <c r="B25" t="s">
        <v>82</v>
      </c>
    </row>
    <row r="26" spans="1:2" x14ac:dyDescent="0.25">
      <c r="B26" t="s">
        <v>88</v>
      </c>
    </row>
    <row r="27" spans="1:2" x14ac:dyDescent="0.25">
      <c r="B2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Validasi Ahli</vt:lpstr>
      <vt:lpstr>Hasil Uji Kepraktisan</vt:lpstr>
      <vt:lpstr>Sheet6</vt:lpstr>
      <vt:lpstr>Sheet9</vt:lpstr>
      <vt:lpstr>Tabulasi Nilai Ui Coba</vt:lpstr>
      <vt:lpstr>Sheet8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2022-07-27T10:55:11Z</dcterms:created>
  <dcterms:modified xsi:type="dcterms:W3CDTF">2023-08-06T15:38:45Z</dcterms:modified>
</cp:coreProperties>
</file>